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7\MAHOP_21\2019\Szakmai_zarobeszamolo\Honlap_MAHOP\"/>
    </mc:Choice>
  </mc:AlternateContent>
  <bookViews>
    <workbookView xWindow="0" yWindow="0" windowWidth="15360" windowHeight="6852" activeTab="2"/>
  </bookViews>
  <sheets>
    <sheet name="initial" sheetId="2" r:id="rId1"/>
    <sheet name="final" sheetId="4" r:id="rId2"/>
    <sheet name="Takarmány" sheetId="5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5" l="1"/>
  <c r="C10" i="5"/>
  <c r="D10" i="5"/>
  <c r="E10" i="5"/>
  <c r="F10" i="5"/>
  <c r="G10" i="5"/>
  <c r="H10" i="5"/>
  <c r="I10" i="5"/>
  <c r="J10" i="5"/>
  <c r="H29" i="4"/>
  <c r="H30" i="4"/>
  <c r="H47" i="4"/>
  <c r="I29" i="4"/>
  <c r="I30" i="4"/>
  <c r="I47" i="4"/>
  <c r="J29" i="4"/>
  <c r="J30" i="4"/>
  <c r="J47" i="4"/>
  <c r="J48" i="4"/>
  <c r="E29" i="4"/>
  <c r="E30" i="4"/>
  <c r="E47" i="4"/>
  <c r="F29" i="4"/>
  <c r="F30" i="4"/>
  <c r="F47" i="4"/>
  <c r="G29" i="4"/>
  <c r="G30" i="4"/>
  <c r="G47" i="4"/>
  <c r="G48" i="4"/>
  <c r="B29" i="4"/>
  <c r="B30" i="4"/>
  <c r="B47" i="4"/>
  <c r="C29" i="4"/>
  <c r="C30" i="4"/>
  <c r="C47" i="4"/>
  <c r="D29" i="4"/>
  <c r="D30" i="4"/>
  <c r="D47" i="4"/>
  <c r="D48" i="4"/>
  <c r="I48" i="4"/>
  <c r="F48" i="4"/>
  <c r="C48" i="4"/>
  <c r="B29" i="2"/>
  <c r="B30" i="2"/>
  <c r="C29" i="2"/>
  <c r="C30" i="2"/>
  <c r="D29" i="2"/>
  <c r="D30" i="2"/>
  <c r="E29" i="2"/>
  <c r="E30" i="2"/>
  <c r="F29" i="2"/>
  <c r="F30" i="2"/>
  <c r="G29" i="2"/>
  <c r="G30" i="2"/>
  <c r="H29" i="2"/>
  <c r="H30" i="2"/>
  <c r="I29" i="2"/>
  <c r="I30" i="2"/>
  <c r="J29" i="2"/>
  <c r="J30" i="2"/>
  <c r="B32" i="4"/>
  <c r="H37" i="4"/>
  <c r="H38" i="4"/>
  <c r="I37" i="4"/>
  <c r="I38" i="4"/>
  <c r="J37" i="4"/>
  <c r="J38" i="4"/>
  <c r="I39" i="4"/>
  <c r="E37" i="4"/>
  <c r="E38" i="4"/>
  <c r="F37" i="4"/>
  <c r="F38" i="4"/>
  <c r="G37" i="4"/>
  <c r="G38" i="4"/>
  <c r="F39" i="4"/>
  <c r="B37" i="4"/>
  <c r="B38" i="4"/>
  <c r="C37" i="4"/>
  <c r="C38" i="4"/>
  <c r="D37" i="4"/>
  <c r="D38" i="4"/>
  <c r="C39" i="4"/>
  <c r="C41" i="4"/>
  <c r="C42" i="4"/>
  <c r="C43" i="4"/>
  <c r="D41" i="4"/>
  <c r="D42" i="4"/>
  <c r="D43" i="4"/>
  <c r="E41" i="4"/>
  <c r="E42" i="4"/>
  <c r="E43" i="4"/>
  <c r="F41" i="4"/>
  <c r="F42" i="4"/>
  <c r="F43" i="4"/>
  <c r="G41" i="4"/>
  <c r="G42" i="4"/>
  <c r="G43" i="4"/>
  <c r="H41" i="4"/>
  <c r="H42" i="4"/>
  <c r="H43" i="4"/>
  <c r="I41" i="4"/>
  <c r="I42" i="4"/>
  <c r="I43" i="4"/>
  <c r="J41" i="4"/>
  <c r="J42" i="4"/>
  <c r="J43" i="4"/>
  <c r="B41" i="4"/>
  <c r="B42" i="4"/>
  <c r="B43" i="4"/>
  <c r="I40" i="4"/>
  <c r="F40" i="4"/>
  <c r="C40" i="4"/>
  <c r="L25" i="5"/>
  <c r="I33" i="4"/>
  <c r="F33" i="4"/>
  <c r="C33" i="4"/>
  <c r="C32" i="4"/>
  <c r="D32" i="4"/>
  <c r="E32" i="4"/>
  <c r="F32" i="4"/>
  <c r="G32" i="4"/>
  <c r="H32" i="4"/>
  <c r="I32" i="4"/>
  <c r="J32" i="4"/>
  <c r="C31" i="4"/>
  <c r="I45" i="4"/>
  <c r="C45" i="4"/>
  <c r="F45" i="4"/>
  <c r="B12" i="5"/>
  <c r="B14" i="5"/>
  <c r="B16" i="5"/>
  <c r="B18" i="5"/>
  <c r="B20" i="5"/>
  <c r="B22" i="5"/>
  <c r="B24" i="5"/>
  <c r="B25" i="5"/>
  <c r="C12" i="5"/>
  <c r="C14" i="5"/>
  <c r="C16" i="5"/>
  <c r="C18" i="5"/>
  <c r="C20" i="5"/>
  <c r="C22" i="5"/>
  <c r="C24" i="5"/>
  <c r="C25" i="5"/>
  <c r="D12" i="5"/>
  <c r="D14" i="5"/>
  <c r="D16" i="5"/>
  <c r="D18" i="5"/>
  <c r="D20" i="5"/>
  <c r="D22" i="5"/>
  <c r="D24" i="5"/>
  <c r="D25" i="5"/>
  <c r="E12" i="5"/>
  <c r="E14" i="5"/>
  <c r="E16" i="5"/>
  <c r="E18" i="5"/>
  <c r="E20" i="5"/>
  <c r="E22" i="5"/>
  <c r="E24" i="5"/>
  <c r="E25" i="5"/>
  <c r="F12" i="5"/>
  <c r="F14" i="5"/>
  <c r="F16" i="5"/>
  <c r="F18" i="5"/>
  <c r="F20" i="5"/>
  <c r="F22" i="5"/>
  <c r="F24" i="5"/>
  <c r="F25" i="5"/>
  <c r="G12" i="5"/>
  <c r="G14" i="5"/>
  <c r="G16" i="5"/>
  <c r="G18" i="5"/>
  <c r="G20" i="5"/>
  <c r="G22" i="5"/>
  <c r="G24" i="5"/>
  <c r="G25" i="5"/>
  <c r="H12" i="5"/>
  <c r="H14" i="5"/>
  <c r="H16" i="5"/>
  <c r="H18" i="5"/>
  <c r="H20" i="5"/>
  <c r="H22" i="5"/>
  <c r="H24" i="5"/>
  <c r="H25" i="5"/>
  <c r="I12" i="5"/>
  <c r="I14" i="5"/>
  <c r="I16" i="5"/>
  <c r="I18" i="5"/>
  <c r="I20" i="5"/>
  <c r="I22" i="5"/>
  <c r="I24" i="5"/>
  <c r="I25" i="5"/>
  <c r="J12" i="5"/>
  <c r="J14" i="5"/>
  <c r="J16" i="5"/>
  <c r="J18" i="5"/>
  <c r="J20" i="5"/>
  <c r="J22" i="5"/>
  <c r="J24" i="5"/>
  <c r="J25" i="5"/>
  <c r="K25" i="5"/>
  <c r="I31" i="4"/>
  <c r="F31" i="4"/>
  <c r="C33" i="2"/>
  <c r="D33" i="2"/>
  <c r="E33" i="2"/>
  <c r="F33" i="2"/>
  <c r="G33" i="2"/>
  <c r="I33" i="2"/>
  <c r="J33" i="2"/>
  <c r="B33" i="2"/>
  <c r="I31" i="2"/>
  <c r="F31" i="2"/>
  <c r="C31" i="2"/>
</calcChain>
</file>

<file path=xl/sharedStrings.xml><?xml version="1.0" encoding="utf-8"?>
<sst xmlns="http://schemas.openxmlformats.org/spreadsheetml/2006/main" count="56" uniqueCount="34">
  <si>
    <t>SO</t>
  </si>
  <si>
    <t>SA</t>
  </si>
  <si>
    <t>K</t>
  </si>
  <si>
    <t>össz</t>
  </si>
  <si>
    <t>átl</t>
  </si>
  <si>
    <t>kez átl</t>
  </si>
  <si>
    <t>Napi tak</t>
  </si>
  <si>
    <t>1. hét</t>
  </si>
  <si>
    <t>2. hét</t>
  </si>
  <si>
    <t>3. hét</t>
  </si>
  <si>
    <t>4. hét</t>
  </si>
  <si>
    <t>5. hét</t>
  </si>
  <si>
    <t>6. hét</t>
  </si>
  <si>
    <t>7. hét</t>
  </si>
  <si>
    <t>8. hét</t>
  </si>
  <si>
    <t>1 nap</t>
  </si>
  <si>
    <t>szept 23-29</t>
  </si>
  <si>
    <t>okt. 7-13</t>
  </si>
  <si>
    <t>okt. 14-20.</t>
  </si>
  <si>
    <t>szept. 30-okt. 6.</t>
  </si>
  <si>
    <t>okt. 21-27.</t>
  </si>
  <si>
    <t>okt. 28-nov. 3.</t>
  </si>
  <si>
    <t>nov. 4-10.</t>
  </si>
  <si>
    <t>szzept. 16-22.</t>
  </si>
  <si>
    <t>szórás</t>
  </si>
  <si>
    <t>Tak. Napok</t>
  </si>
  <si>
    <t>Tak. Fogy</t>
  </si>
  <si>
    <t>Biom i</t>
  </si>
  <si>
    <t>Biom f</t>
  </si>
  <si>
    <t>FCR</t>
  </si>
  <si>
    <t>SGR</t>
  </si>
  <si>
    <t>Bwi</t>
  </si>
  <si>
    <t>BWf</t>
  </si>
  <si>
    <t>CV%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</si>
</sst>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2" fontId="1" fillId="0" borderId="4" xfId="0" applyNumberFormat="1" applyFont="1" applyBorder="1"/>
    <xf numFmtId="0" fontId="1" fillId="0" borderId="4" xfId="0" applyFont="1" applyBorder="1"/>
    <xf numFmtId="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6" xfId="0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center"/>
    </xf>
    <xf numFmtId="16" fontId="0" fillId="0" borderId="25" xfId="0" applyNumberFormat="1" applyBorder="1" applyAlignment="1">
      <alignment horizontal="center"/>
    </xf>
    <xf numFmtId="0" fontId="1" fillId="0" borderId="26" xfId="0" applyFont="1" applyBorder="1"/>
    <xf numFmtId="16" fontId="0" fillId="0" borderId="27" xfId="0" applyNumberForma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2" fontId="0" fillId="0" borderId="14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0" fillId="0" borderId="24" xfId="0" applyBorder="1"/>
    <xf numFmtId="0" fontId="0" fillId="0" borderId="38" xfId="0" applyBorder="1"/>
    <xf numFmtId="2" fontId="1" fillId="0" borderId="24" xfId="0" applyNumberFormat="1" applyFont="1" applyBorder="1" applyAlignment="1">
      <alignment horizontal="center"/>
    </xf>
    <xf numFmtId="2" fontId="0" fillId="0" borderId="0" xfId="0" applyNumberFormat="1"/>
    <xf numFmtId="2" fontId="0" fillId="0" borderId="0" xfId="0" applyNumberFormat="1" applyFill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42333</xdr:rowOff>
    </xdr:from>
    <xdr:to>
      <xdr:col>9</xdr:col>
      <xdr:colOff>521064</xdr:colOff>
      <xdr:row>5</xdr:row>
      <xdr:rowOff>0</xdr:rowOff>
    </xdr:to>
    <xdr:grpSp>
      <xdr:nvGrpSpPr>
        <xdr:cNvPr id="8" name="Csoportba foglalás 7"/>
        <xdr:cNvGrpSpPr/>
      </xdr:nvGrpSpPr>
      <xdr:grpSpPr>
        <a:xfrm>
          <a:off x="0" y="42333"/>
          <a:ext cx="6007464" cy="872067"/>
          <a:chOff x="397934" y="4724400"/>
          <a:chExt cx="6151397" cy="900930"/>
        </a:xfrm>
      </xdr:grpSpPr>
      <xdr:pic>
        <xdr:nvPicPr>
          <xdr:cNvPr id="9" name="Kép 8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97934" y="4741333"/>
            <a:ext cx="6151397" cy="883997"/>
          </a:xfrm>
          <a:prstGeom prst="rect">
            <a:avLst/>
          </a:prstGeom>
        </xdr:spPr>
      </xdr:pic>
      <xdr:pic>
        <xdr:nvPicPr>
          <xdr:cNvPr id="10" name="Kép 9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1199" y="4724400"/>
            <a:ext cx="3022600" cy="745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42333</xdr:rowOff>
    </xdr:from>
    <xdr:to>
      <xdr:col>9</xdr:col>
      <xdr:colOff>521064</xdr:colOff>
      <xdr:row>5</xdr:row>
      <xdr:rowOff>0</xdr:rowOff>
    </xdr:to>
    <xdr:grpSp>
      <xdr:nvGrpSpPr>
        <xdr:cNvPr id="2" name="Csoportba foglalás 1"/>
        <xdr:cNvGrpSpPr/>
      </xdr:nvGrpSpPr>
      <xdr:grpSpPr>
        <a:xfrm>
          <a:off x="0" y="42333"/>
          <a:ext cx="6495144" cy="872067"/>
          <a:chOff x="397934" y="4724400"/>
          <a:chExt cx="6151397" cy="900930"/>
        </a:xfrm>
      </xdr:grpSpPr>
      <xdr:pic>
        <xdr:nvPicPr>
          <xdr:cNvPr id="3" name="Kép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97934" y="4741333"/>
            <a:ext cx="6151397" cy="883997"/>
          </a:xfrm>
          <a:prstGeom prst="rect">
            <a:avLst/>
          </a:prstGeom>
        </xdr:spPr>
      </xdr:pic>
      <xdr:pic>
        <xdr:nvPicPr>
          <xdr:cNvPr id="4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1199" y="4724400"/>
            <a:ext cx="3022600" cy="745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42333</xdr:rowOff>
    </xdr:from>
    <xdr:to>
      <xdr:col>9</xdr:col>
      <xdr:colOff>521064</xdr:colOff>
      <xdr:row>5</xdr:row>
      <xdr:rowOff>0</xdr:rowOff>
    </xdr:to>
    <xdr:grpSp>
      <xdr:nvGrpSpPr>
        <xdr:cNvPr id="5" name="Csoportba foglalás 4"/>
        <xdr:cNvGrpSpPr/>
      </xdr:nvGrpSpPr>
      <xdr:grpSpPr>
        <a:xfrm>
          <a:off x="0" y="42333"/>
          <a:ext cx="6022704" cy="872067"/>
          <a:chOff x="397934" y="4724400"/>
          <a:chExt cx="6151397" cy="900930"/>
        </a:xfrm>
      </xdr:grpSpPr>
      <xdr:pic>
        <xdr:nvPicPr>
          <xdr:cNvPr id="6" name="Kép 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97934" y="4741333"/>
            <a:ext cx="6151397" cy="883997"/>
          </a:xfrm>
          <a:prstGeom prst="rect">
            <a:avLst/>
          </a:prstGeom>
        </xdr:spPr>
      </xdr:pic>
      <xdr:pic>
        <xdr:nvPicPr>
          <xdr:cNvPr id="7" name="Kép 6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1199" y="4724400"/>
            <a:ext cx="3022600" cy="745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6" workbookViewId="0">
      <selection activeCell="M31" sqref="M31"/>
    </sheetView>
  </sheetViews>
  <sheetFormatPr defaultRowHeight="14.4" x14ac:dyDescent="0.3"/>
  <sheetData>
    <row r="1" spans="1:11" s="78" customFormat="1" x14ac:dyDescent="0.3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78" customFormat="1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s="78" customForma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s="78" customForma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s="78" customFormat="1" x14ac:dyDescent="0.3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1" s="78" customForma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3">
      <c r="B7" s="79" t="s">
        <v>0</v>
      </c>
      <c r="C7" s="79"/>
      <c r="D7" s="79"/>
      <c r="E7" s="79" t="s">
        <v>1</v>
      </c>
      <c r="F7" s="79"/>
      <c r="G7" s="79"/>
      <c r="H7" s="79" t="s">
        <v>2</v>
      </c>
      <c r="I7" s="79"/>
      <c r="J7" s="79"/>
    </row>
    <row r="8" spans="1:11" x14ac:dyDescent="0.3"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</row>
    <row r="9" spans="1:11" x14ac:dyDescent="0.3">
      <c r="A9" s="1">
        <v>1</v>
      </c>
      <c r="B9">
        <v>30.7</v>
      </c>
      <c r="C9">
        <v>30.2</v>
      </c>
      <c r="D9">
        <v>27.3</v>
      </c>
      <c r="E9">
        <v>25.2</v>
      </c>
      <c r="F9">
        <v>32.799999999999997</v>
      </c>
      <c r="G9">
        <v>33.200000000000003</v>
      </c>
      <c r="H9">
        <v>28.5</v>
      </c>
      <c r="I9">
        <v>24.9</v>
      </c>
      <c r="J9">
        <v>28.3</v>
      </c>
    </row>
    <row r="10" spans="1:11" x14ac:dyDescent="0.3">
      <c r="A10" s="1">
        <v>2</v>
      </c>
      <c r="B10">
        <v>29.3</v>
      </c>
      <c r="C10">
        <v>23.2</v>
      </c>
      <c r="D10">
        <v>29.900000000000002</v>
      </c>
      <c r="E10">
        <v>22.500000000000004</v>
      </c>
      <c r="F10">
        <v>34.6</v>
      </c>
      <c r="G10">
        <v>31.099999999999994</v>
      </c>
      <c r="H10">
        <v>28.9</v>
      </c>
      <c r="I10">
        <v>31.6</v>
      </c>
      <c r="J10">
        <v>35.299999999999997</v>
      </c>
    </row>
    <row r="11" spans="1:11" x14ac:dyDescent="0.3">
      <c r="A11" s="1">
        <v>3</v>
      </c>
      <c r="B11">
        <v>40.200000000000003</v>
      </c>
      <c r="C11">
        <v>20.300000000000004</v>
      </c>
      <c r="D11">
        <v>45.3</v>
      </c>
      <c r="E11">
        <v>22.5</v>
      </c>
      <c r="F11">
        <v>40.1</v>
      </c>
      <c r="G11">
        <v>32.5</v>
      </c>
      <c r="H11">
        <v>24.9</v>
      </c>
      <c r="I11">
        <v>32</v>
      </c>
      <c r="J11">
        <v>27</v>
      </c>
    </row>
    <row r="12" spans="1:11" x14ac:dyDescent="0.3">
      <c r="A12" s="1">
        <v>4</v>
      </c>
      <c r="B12">
        <v>23.3</v>
      </c>
      <c r="C12">
        <v>38.6</v>
      </c>
      <c r="D12">
        <v>38.700000000000003</v>
      </c>
      <c r="E12">
        <v>24</v>
      </c>
      <c r="F12">
        <v>38.6</v>
      </c>
      <c r="G12">
        <v>29.700000000000003</v>
      </c>
      <c r="H12">
        <v>27.4</v>
      </c>
      <c r="I12">
        <v>37.5</v>
      </c>
      <c r="J12">
        <v>29.299999999999997</v>
      </c>
    </row>
    <row r="13" spans="1:11" x14ac:dyDescent="0.3">
      <c r="A13" s="1">
        <v>5</v>
      </c>
      <c r="B13">
        <v>29.499999999999996</v>
      </c>
      <c r="C13">
        <v>44.1</v>
      </c>
      <c r="D13">
        <v>18.599999999999994</v>
      </c>
      <c r="E13">
        <v>31.799999999999997</v>
      </c>
      <c r="F13">
        <v>28.6</v>
      </c>
      <c r="G13">
        <v>28.8</v>
      </c>
      <c r="H13">
        <v>34</v>
      </c>
      <c r="I13">
        <v>23.200000000000003</v>
      </c>
      <c r="J13">
        <v>26</v>
      </c>
    </row>
    <row r="14" spans="1:11" x14ac:dyDescent="0.3">
      <c r="A14" s="1">
        <v>6</v>
      </c>
      <c r="B14">
        <v>36.5</v>
      </c>
      <c r="C14">
        <v>19</v>
      </c>
      <c r="D14">
        <v>26.1</v>
      </c>
      <c r="E14">
        <v>25.900000000000006</v>
      </c>
      <c r="F14">
        <v>40.4</v>
      </c>
      <c r="G14">
        <v>39</v>
      </c>
      <c r="H14">
        <v>21.4</v>
      </c>
      <c r="I14">
        <v>22.5</v>
      </c>
      <c r="J14">
        <v>30.6</v>
      </c>
    </row>
    <row r="15" spans="1:11" x14ac:dyDescent="0.3">
      <c r="A15" s="1">
        <v>7</v>
      </c>
      <c r="B15">
        <v>36.700000000000003</v>
      </c>
      <c r="C15">
        <v>36.9</v>
      </c>
      <c r="D15">
        <v>32.699999999999996</v>
      </c>
      <c r="E15">
        <v>42.2</v>
      </c>
      <c r="F15">
        <v>35.1</v>
      </c>
      <c r="G15">
        <v>38.400000000000006</v>
      </c>
      <c r="H15">
        <v>46.4</v>
      </c>
      <c r="I15">
        <v>35.700000000000003</v>
      </c>
      <c r="J15">
        <v>23.4</v>
      </c>
    </row>
    <row r="16" spans="1:11" x14ac:dyDescent="0.3">
      <c r="A16" s="1">
        <v>8</v>
      </c>
      <c r="B16">
        <v>31.099999999999994</v>
      </c>
      <c r="C16">
        <v>31.1</v>
      </c>
      <c r="D16">
        <v>32.299999999999997</v>
      </c>
      <c r="E16">
        <v>37.799999999999997</v>
      </c>
      <c r="F16">
        <v>35.4</v>
      </c>
      <c r="G16">
        <v>28</v>
      </c>
      <c r="H16">
        <v>32.200000000000003</v>
      </c>
      <c r="I16">
        <v>23.4</v>
      </c>
      <c r="J16">
        <v>35</v>
      </c>
    </row>
    <row r="17" spans="1:12" x14ac:dyDescent="0.3">
      <c r="A17" s="1">
        <v>9</v>
      </c>
      <c r="B17">
        <v>29.2</v>
      </c>
      <c r="C17">
        <v>43.1</v>
      </c>
      <c r="D17">
        <v>28.9</v>
      </c>
      <c r="E17">
        <v>35.9</v>
      </c>
      <c r="F17">
        <v>26.700000000000003</v>
      </c>
      <c r="G17">
        <v>26.299999999999997</v>
      </c>
      <c r="H17">
        <v>32.6</v>
      </c>
      <c r="I17">
        <v>31.800000000000004</v>
      </c>
      <c r="J17">
        <v>22.9</v>
      </c>
    </row>
    <row r="18" spans="1:12" x14ac:dyDescent="0.3">
      <c r="A18" s="1">
        <v>10</v>
      </c>
      <c r="B18">
        <v>31.599999999999998</v>
      </c>
      <c r="C18">
        <v>27.699999999999996</v>
      </c>
      <c r="D18">
        <v>32.6</v>
      </c>
      <c r="E18">
        <v>36</v>
      </c>
      <c r="F18">
        <v>39.199999999999996</v>
      </c>
      <c r="G18">
        <v>34.799999999999997</v>
      </c>
      <c r="H18">
        <v>28.4</v>
      </c>
      <c r="I18">
        <v>40.299999999999997</v>
      </c>
      <c r="J18">
        <v>34.1</v>
      </c>
    </row>
    <row r="19" spans="1:12" x14ac:dyDescent="0.3">
      <c r="A19" s="1">
        <v>11</v>
      </c>
      <c r="B19">
        <v>33.799999999999997</v>
      </c>
      <c r="C19">
        <v>33.200000000000003</v>
      </c>
      <c r="D19">
        <v>32.1</v>
      </c>
      <c r="E19">
        <v>34.9</v>
      </c>
      <c r="F19">
        <v>31.6</v>
      </c>
      <c r="G19">
        <v>38.200000000000003</v>
      </c>
      <c r="H19">
        <v>30.6</v>
      </c>
      <c r="I19">
        <v>38.6</v>
      </c>
      <c r="J19">
        <v>32.6</v>
      </c>
    </row>
    <row r="20" spans="1:12" x14ac:dyDescent="0.3">
      <c r="A20" s="1">
        <v>12</v>
      </c>
      <c r="B20">
        <v>32.799999999999997</v>
      </c>
      <c r="C20">
        <v>41.7</v>
      </c>
      <c r="D20">
        <v>28.4</v>
      </c>
      <c r="E20">
        <v>30.800000000000004</v>
      </c>
      <c r="F20">
        <v>29.5</v>
      </c>
      <c r="G20">
        <v>29.099999999999994</v>
      </c>
      <c r="H20">
        <v>33.1</v>
      </c>
      <c r="I20">
        <v>30.9</v>
      </c>
      <c r="J20">
        <v>42.6</v>
      </c>
    </row>
    <row r="21" spans="1:12" x14ac:dyDescent="0.3">
      <c r="A21" s="1">
        <v>13</v>
      </c>
      <c r="B21">
        <v>36.700000000000003</v>
      </c>
      <c r="C21">
        <v>28.299999999999997</v>
      </c>
      <c r="D21">
        <v>33.099999999999994</v>
      </c>
      <c r="E21">
        <v>33.899999999999991</v>
      </c>
      <c r="F21">
        <v>29.800000000000004</v>
      </c>
      <c r="G21">
        <v>26.600000000000009</v>
      </c>
      <c r="H21">
        <v>24.200000000000003</v>
      </c>
      <c r="I21">
        <v>33</v>
      </c>
      <c r="J21">
        <v>35.299999999999997</v>
      </c>
    </row>
    <row r="22" spans="1:12" x14ac:dyDescent="0.3">
      <c r="A22" s="1">
        <v>14</v>
      </c>
      <c r="B22">
        <v>30.799999999999997</v>
      </c>
      <c r="C22">
        <v>43.7</v>
      </c>
      <c r="D22">
        <v>27.300000000000011</v>
      </c>
      <c r="E22">
        <v>29.800000000000011</v>
      </c>
      <c r="F22">
        <v>30.199999999999989</v>
      </c>
      <c r="G22">
        <v>36.299999999999983</v>
      </c>
      <c r="H22">
        <v>29.5</v>
      </c>
      <c r="I22">
        <v>28.199999999999989</v>
      </c>
      <c r="J22">
        <v>33.800000000000011</v>
      </c>
    </row>
    <row r="23" spans="1:12" x14ac:dyDescent="0.3">
      <c r="A23" s="1">
        <v>15</v>
      </c>
      <c r="B23">
        <v>36.800000000000011</v>
      </c>
      <c r="C23">
        <v>40.699999999999989</v>
      </c>
      <c r="D23">
        <v>41.5</v>
      </c>
      <c r="E23">
        <v>37.099999999999994</v>
      </c>
      <c r="F23">
        <v>32.099999999999994</v>
      </c>
      <c r="G23">
        <v>29.400000000000006</v>
      </c>
      <c r="H23">
        <v>25.799999999999983</v>
      </c>
      <c r="I23">
        <v>27.100000000000023</v>
      </c>
      <c r="J23">
        <v>36.299999999999983</v>
      </c>
    </row>
    <row r="24" spans="1:12" x14ac:dyDescent="0.3">
      <c r="A24" s="1">
        <v>16</v>
      </c>
      <c r="B24">
        <v>38.099999999999994</v>
      </c>
      <c r="C24">
        <v>38.300000000000011</v>
      </c>
      <c r="D24">
        <v>25.099999999999994</v>
      </c>
      <c r="E24">
        <v>27.199999999999989</v>
      </c>
      <c r="F24">
        <v>29.5</v>
      </c>
      <c r="G24">
        <v>30.400000000000006</v>
      </c>
      <c r="H24">
        <v>30.300000000000011</v>
      </c>
      <c r="I24">
        <v>41.399999999999977</v>
      </c>
      <c r="J24">
        <v>28.099999999999994</v>
      </c>
    </row>
    <row r="25" spans="1:12" x14ac:dyDescent="0.3">
      <c r="A25" s="1">
        <v>17</v>
      </c>
      <c r="B25">
        <v>36.699999999999989</v>
      </c>
      <c r="C25">
        <v>32.400000000000006</v>
      </c>
      <c r="D25">
        <v>35.400000000000006</v>
      </c>
      <c r="E25">
        <v>24.600000000000023</v>
      </c>
      <c r="F25">
        <v>28.5</v>
      </c>
      <c r="G25">
        <v>26.099999999999994</v>
      </c>
      <c r="H25">
        <v>37.800000000000011</v>
      </c>
      <c r="I25">
        <v>31.5</v>
      </c>
      <c r="J25">
        <v>31.300000000000011</v>
      </c>
    </row>
    <row r="26" spans="1:12" x14ac:dyDescent="0.3">
      <c r="A26" s="1">
        <v>18</v>
      </c>
      <c r="B26">
        <v>34.300000000000011</v>
      </c>
      <c r="C26">
        <v>23.599999999999966</v>
      </c>
      <c r="D26">
        <v>29.299999999999983</v>
      </c>
      <c r="E26">
        <v>36.799999999999983</v>
      </c>
      <c r="F26">
        <v>39.5</v>
      </c>
      <c r="G26">
        <v>28.400000000000006</v>
      </c>
      <c r="H26">
        <v>30</v>
      </c>
      <c r="I26">
        <v>41.100000000000023</v>
      </c>
      <c r="J26">
        <v>57.5</v>
      </c>
    </row>
    <row r="27" spans="1:12" x14ac:dyDescent="0.3">
      <c r="A27" s="1">
        <v>19</v>
      </c>
      <c r="B27">
        <v>24.899999999999977</v>
      </c>
      <c r="C27">
        <v>32.5</v>
      </c>
      <c r="D27">
        <v>46</v>
      </c>
      <c r="E27">
        <v>36.299999999999983</v>
      </c>
      <c r="F27">
        <v>37</v>
      </c>
      <c r="G27">
        <v>32.199999999999989</v>
      </c>
      <c r="H27">
        <v>32.199999999999989</v>
      </c>
      <c r="I27">
        <v>27.599999999999966</v>
      </c>
      <c r="J27">
        <v>29.100000000000023</v>
      </c>
    </row>
    <row r="28" spans="1:12" x14ac:dyDescent="0.3">
      <c r="A28" s="1">
        <v>20</v>
      </c>
      <c r="B28">
        <v>26.400000000000034</v>
      </c>
      <c r="C28">
        <v>25.100000000000023</v>
      </c>
      <c r="D28">
        <v>38.400000000000034</v>
      </c>
      <c r="E28">
        <v>30</v>
      </c>
      <c r="F28">
        <v>24</v>
      </c>
      <c r="G28">
        <v>28.800000000000011</v>
      </c>
      <c r="H28">
        <v>39</v>
      </c>
      <c r="I28">
        <v>26.400000000000034</v>
      </c>
      <c r="J28">
        <v>28.799999999999955</v>
      </c>
    </row>
    <row r="29" spans="1:12" x14ac:dyDescent="0.3">
      <c r="A29" s="2" t="s">
        <v>3</v>
      </c>
      <c r="B29" s="4">
        <f>SUM(B9:B28)</f>
        <v>649.39999999999986</v>
      </c>
      <c r="C29" s="4">
        <f t="shared" ref="C29:J29" si="0">SUM(C9:C28)</f>
        <v>653.69999999999993</v>
      </c>
      <c r="D29" s="4">
        <f t="shared" si="0"/>
        <v>649</v>
      </c>
      <c r="E29" s="4">
        <f t="shared" si="0"/>
        <v>625.19999999999982</v>
      </c>
      <c r="F29" s="4">
        <f t="shared" si="0"/>
        <v>663.19999999999993</v>
      </c>
      <c r="G29" s="4">
        <f t="shared" si="0"/>
        <v>627.29999999999995</v>
      </c>
      <c r="H29" s="4">
        <f t="shared" si="0"/>
        <v>617.20000000000005</v>
      </c>
      <c r="I29" s="4">
        <f t="shared" si="0"/>
        <v>628.70000000000005</v>
      </c>
      <c r="J29" s="4">
        <f t="shared" si="0"/>
        <v>647.30000000000007</v>
      </c>
    </row>
    <row r="30" spans="1:12" ht="15" thickBot="1" x14ac:dyDescent="0.35">
      <c r="A30" s="5" t="s">
        <v>4</v>
      </c>
      <c r="B30" s="6">
        <f>B29/20</f>
        <v>32.469999999999992</v>
      </c>
      <c r="C30" s="6">
        <f t="shared" ref="C30:J30" si="1">C29/20</f>
        <v>32.684999999999995</v>
      </c>
      <c r="D30" s="6">
        <f t="shared" si="1"/>
        <v>32.450000000000003</v>
      </c>
      <c r="E30" s="6">
        <f t="shared" si="1"/>
        <v>31.259999999999991</v>
      </c>
      <c r="F30" s="6">
        <f t="shared" si="1"/>
        <v>33.159999999999997</v>
      </c>
      <c r="G30" s="6">
        <f t="shared" si="1"/>
        <v>31.364999999999998</v>
      </c>
      <c r="H30" s="6">
        <f t="shared" si="1"/>
        <v>30.860000000000003</v>
      </c>
      <c r="I30" s="6">
        <f t="shared" si="1"/>
        <v>31.435000000000002</v>
      </c>
      <c r="J30" s="6">
        <f t="shared" si="1"/>
        <v>32.365000000000002</v>
      </c>
      <c r="K30" s="76"/>
      <c r="L30" s="77"/>
    </row>
    <row r="31" spans="1:12" ht="15" thickBot="1" x14ac:dyDescent="0.35">
      <c r="A31" s="7" t="s">
        <v>5</v>
      </c>
      <c r="B31" s="8"/>
      <c r="C31" s="10">
        <f>AVERAGE(B30:D30)</f>
        <v>32.534999999999997</v>
      </c>
      <c r="D31" s="11"/>
      <c r="E31" s="11"/>
      <c r="F31" s="10">
        <f>AVERAGE(E30:G30)</f>
        <v>31.928333333333327</v>
      </c>
      <c r="G31" s="11"/>
      <c r="H31" s="11"/>
      <c r="I31" s="10">
        <f>AVERAGE(H30:J30)</f>
        <v>31.553333333333331</v>
      </c>
      <c r="J31" s="9"/>
    </row>
    <row r="33" spans="1:10" x14ac:dyDescent="0.3">
      <c r="A33" s="13" t="s">
        <v>6</v>
      </c>
      <c r="B33" s="12">
        <f>B29*0.012</f>
        <v>7.7927999999999988</v>
      </c>
      <c r="C33" s="12">
        <f t="shared" ref="C33:J33" si="2">C29*0.012</f>
        <v>7.8443999999999994</v>
      </c>
      <c r="D33" s="12">
        <f t="shared" si="2"/>
        <v>7.7880000000000003</v>
      </c>
      <c r="E33" s="12">
        <f t="shared" si="2"/>
        <v>7.502399999999998</v>
      </c>
      <c r="F33" s="12">
        <f t="shared" si="2"/>
        <v>7.9583999999999993</v>
      </c>
      <c r="G33" s="12">
        <f t="shared" si="2"/>
        <v>7.5275999999999996</v>
      </c>
      <c r="H33" s="12">
        <v>8</v>
      </c>
      <c r="I33" s="12">
        <f t="shared" si="2"/>
        <v>7.5444000000000004</v>
      </c>
      <c r="J33" s="12">
        <f t="shared" si="2"/>
        <v>7.7676000000000007</v>
      </c>
    </row>
  </sheetData>
  <mergeCells count="4">
    <mergeCell ref="B7:D7"/>
    <mergeCell ref="E7:G7"/>
    <mergeCell ref="H7:J7"/>
    <mergeCell ref="A1:K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37" workbookViewId="0">
      <selection activeCell="L1" sqref="A1:XFD5"/>
    </sheetView>
  </sheetViews>
  <sheetFormatPr defaultRowHeight="14.4" x14ac:dyDescent="0.3"/>
  <cols>
    <col min="1" max="1" width="10.6640625" bestFit="1" customWidth="1"/>
    <col min="2" max="10" width="9.5546875" bestFit="1" customWidth="1"/>
  </cols>
  <sheetData>
    <row r="1" spans="1:11" s="78" customFormat="1" x14ac:dyDescent="0.3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78" customFormat="1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s="78" customForma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s="78" customForma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s="78" customFormat="1" x14ac:dyDescent="0.3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1" ht="15" thickBot="1" x14ac:dyDescent="0.35"/>
    <row r="7" spans="1:11" x14ac:dyDescent="0.3">
      <c r="B7" s="81" t="s">
        <v>0</v>
      </c>
      <c r="C7" s="82"/>
      <c r="D7" s="83"/>
      <c r="E7" s="81" t="s">
        <v>1</v>
      </c>
      <c r="F7" s="82"/>
      <c r="G7" s="83"/>
      <c r="H7" s="81" t="s">
        <v>2</v>
      </c>
      <c r="I7" s="82"/>
      <c r="J7" s="83"/>
    </row>
    <row r="8" spans="1:11" ht="15" thickBot="1" x14ac:dyDescent="0.35">
      <c r="B8" s="24">
        <v>1</v>
      </c>
      <c r="C8" s="25">
        <v>2</v>
      </c>
      <c r="D8" s="26">
        <v>3</v>
      </c>
      <c r="E8" s="24">
        <v>4</v>
      </c>
      <c r="F8" s="25">
        <v>5</v>
      </c>
      <c r="G8" s="26">
        <v>6</v>
      </c>
      <c r="H8" s="24">
        <v>7</v>
      </c>
      <c r="I8" s="25">
        <v>8</v>
      </c>
      <c r="J8" s="26">
        <v>9</v>
      </c>
    </row>
    <row r="9" spans="1:11" x14ac:dyDescent="0.3">
      <c r="A9" s="1">
        <v>1</v>
      </c>
      <c r="B9" s="15">
        <v>55.2</v>
      </c>
      <c r="C9" s="16">
        <v>77</v>
      </c>
      <c r="D9" s="17">
        <v>65.2</v>
      </c>
      <c r="E9" s="15">
        <v>45.8</v>
      </c>
      <c r="F9" s="16">
        <v>64.2</v>
      </c>
      <c r="G9" s="17">
        <v>51.1</v>
      </c>
      <c r="H9" s="15">
        <v>61.5</v>
      </c>
      <c r="I9" s="16">
        <v>49.7</v>
      </c>
      <c r="J9" s="17">
        <v>38.700000000000003</v>
      </c>
    </row>
    <row r="10" spans="1:11" x14ac:dyDescent="0.3">
      <c r="A10" s="1">
        <v>2</v>
      </c>
      <c r="B10" s="18">
        <v>57.099999999999994</v>
      </c>
      <c r="C10" s="19">
        <v>81.599999999999994</v>
      </c>
      <c r="D10" s="20">
        <v>53.3</v>
      </c>
      <c r="E10" s="18">
        <v>40.299999999999997</v>
      </c>
      <c r="F10" s="19">
        <v>67.600000000000009</v>
      </c>
      <c r="G10" s="20">
        <v>52.9</v>
      </c>
      <c r="H10" s="18">
        <v>46.599999999999994</v>
      </c>
      <c r="I10" s="19">
        <v>36.700000000000003</v>
      </c>
      <c r="J10" s="20">
        <v>39.599999999999994</v>
      </c>
    </row>
    <row r="11" spans="1:11" x14ac:dyDescent="0.3">
      <c r="A11" s="1">
        <v>3</v>
      </c>
      <c r="B11" s="18">
        <v>46.100000000000009</v>
      </c>
      <c r="C11" s="19">
        <v>42.599999999999994</v>
      </c>
      <c r="D11" s="20">
        <v>64.699999999999989</v>
      </c>
      <c r="E11" s="18">
        <v>43.900000000000006</v>
      </c>
      <c r="F11" s="19">
        <v>71.5</v>
      </c>
      <c r="G11" s="20">
        <v>44.800000000000011</v>
      </c>
      <c r="H11" s="18">
        <v>68.200000000000017</v>
      </c>
      <c r="I11" s="19">
        <v>63.900000000000006</v>
      </c>
      <c r="J11" s="20">
        <v>94.399999999999991</v>
      </c>
    </row>
    <row r="12" spans="1:11" x14ac:dyDescent="0.3">
      <c r="A12" s="1">
        <v>4</v>
      </c>
      <c r="B12" s="18">
        <v>48.199999999999989</v>
      </c>
      <c r="C12" s="19">
        <v>40.5</v>
      </c>
      <c r="D12" s="20">
        <v>44.100000000000023</v>
      </c>
      <c r="E12" s="18">
        <v>55.699999999999989</v>
      </c>
      <c r="F12" s="19">
        <v>46</v>
      </c>
      <c r="G12" s="20">
        <v>51.099999999999994</v>
      </c>
      <c r="H12" s="18">
        <v>61.699999999999989</v>
      </c>
      <c r="I12" s="19">
        <v>32.599999999999994</v>
      </c>
      <c r="J12" s="20">
        <v>42.600000000000023</v>
      </c>
    </row>
    <row r="13" spans="1:11" x14ac:dyDescent="0.3">
      <c r="A13" s="1">
        <v>5</v>
      </c>
      <c r="B13" s="18">
        <v>56.799999999999983</v>
      </c>
      <c r="C13" s="19">
        <v>48.400000000000034</v>
      </c>
      <c r="D13" s="20">
        <v>65.199999999999989</v>
      </c>
      <c r="E13" s="18">
        <v>67.400000000000006</v>
      </c>
      <c r="F13" s="19">
        <v>51.5</v>
      </c>
      <c r="G13" s="20">
        <v>64.200000000000017</v>
      </c>
      <c r="H13" s="18">
        <v>49</v>
      </c>
      <c r="I13" s="19">
        <v>50.199999999999989</v>
      </c>
      <c r="J13" s="20">
        <v>43.199999999999989</v>
      </c>
    </row>
    <row r="14" spans="1:11" x14ac:dyDescent="0.3">
      <c r="A14" s="1">
        <v>6</v>
      </c>
      <c r="B14" s="18">
        <v>61</v>
      </c>
      <c r="C14" s="19">
        <v>61</v>
      </c>
      <c r="D14" s="20">
        <v>36.899999999999977</v>
      </c>
      <c r="E14" s="18">
        <v>66.900000000000006</v>
      </c>
      <c r="F14" s="19">
        <v>50.399999999999977</v>
      </c>
      <c r="G14" s="20">
        <v>54.899999999999977</v>
      </c>
      <c r="H14" s="18">
        <v>48.699999999999989</v>
      </c>
      <c r="I14" s="19">
        <v>38.900000000000006</v>
      </c>
      <c r="J14" s="20">
        <v>39.5</v>
      </c>
    </row>
    <row r="15" spans="1:11" x14ac:dyDescent="0.3">
      <c r="A15" s="1">
        <v>7</v>
      </c>
      <c r="B15" s="18">
        <v>48.400000000000034</v>
      </c>
      <c r="C15" s="19">
        <v>46.799999999999955</v>
      </c>
      <c r="D15" s="20">
        <v>39.5</v>
      </c>
      <c r="E15" s="18">
        <v>37.600000000000023</v>
      </c>
      <c r="F15" s="19">
        <v>55</v>
      </c>
      <c r="G15" s="20">
        <v>50.699999999999989</v>
      </c>
      <c r="H15" s="18">
        <v>51.900000000000034</v>
      </c>
      <c r="I15" s="19">
        <v>37.699999999999989</v>
      </c>
      <c r="J15" s="20">
        <v>52.6</v>
      </c>
    </row>
    <row r="16" spans="1:11" x14ac:dyDescent="0.3">
      <c r="A16" s="1">
        <v>8</v>
      </c>
      <c r="B16" s="18">
        <v>44</v>
      </c>
      <c r="C16" s="19">
        <v>59.900000000000034</v>
      </c>
      <c r="D16" s="20">
        <v>59.600000000000023</v>
      </c>
      <c r="E16" s="18">
        <v>61.199999999999989</v>
      </c>
      <c r="F16" s="19">
        <v>58.699999999999989</v>
      </c>
      <c r="G16" s="20">
        <v>54</v>
      </c>
      <c r="H16" s="18">
        <v>49.799999999999955</v>
      </c>
      <c r="I16" s="19">
        <v>43</v>
      </c>
      <c r="J16" s="20">
        <v>50.1</v>
      </c>
    </row>
    <row r="17" spans="1:10" x14ac:dyDescent="0.3">
      <c r="A17" s="1">
        <v>9</v>
      </c>
      <c r="B17" s="18">
        <v>34.599999999999966</v>
      </c>
      <c r="C17" s="19">
        <v>40.099999999999966</v>
      </c>
      <c r="D17" s="20">
        <v>52.600000000000023</v>
      </c>
      <c r="E17" s="18">
        <v>52.899999999999977</v>
      </c>
      <c r="F17" s="19">
        <v>36.400000000000034</v>
      </c>
      <c r="G17" s="20">
        <v>62.400000000000034</v>
      </c>
      <c r="H17" s="18">
        <v>44.800000000000011</v>
      </c>
      <c r="I17" s="19">
        <v>27.199999999999989</v>
      </c>
      <c r="J17" s="20">
        <v>54.5</v>
      </c>
    </row>
    <row r="18" spans="1:10" x14ac:dyDescent="0.3">
      <c r="A18" s="1">
        <v>10</v>
      </c>
      <c r="B18" s="18">
        <v>41.700000000000045</v>
      </c>
      <c r="C18" s="19">
        <v>61.600000000000023</v>
      </c>
      <c r="D18" s="20">
        <v>41.799999999999955</v>
      </c>
      <c r="E18" s="18">
        <v>64.599999999999966</v>
      </c>
      <c r="F18" s="19">
        <v>56.400000000000034</v>
      </c>
      <c r="G18" s="20">
        <v>53.600000000000023</v>
      </c>
      <c r="H18" s="18">
        <v>49.300000000000011</v>
      </c>
      <c r="I18" s="19">
        <v>63.700000000000045</v>
      </c>
      <c r="J18" s="20">
        <v>54</v>
      </c>
    </row>
    <row r="19" spans="1:10" x14ac:dyDescent="0.3">
      <c r="A19" s="1">
        <v>11</v>
      </c>
      <c r="B19" s="18">
        <v>57.299999999999955</v>
      </c>
      <c r="C19" s="19">
        <v>42.100000000000023</v>
      </c>
      <c r="D19" s="20">
        <v>36.700000000000045</v>
      </c>
      <c r="E19" s="18">
        <v>55.800000000000068</v>
      </c>
      <c r="F19" s="19">
        <v>50.599999999999909</v>
      </c>
      <c r="G19" s="20">
        <v>48.699999999999932</v>
      </c>
      <c r="H19" s="18">
        <v>51</v>
      </c>
      <c r="I19" s="19">
        <v>48.099999999999966</v>
      </c>
      <c r="J19" s="20">
        <v>55.500000000000057</v>
      </c>
    </row>
    <row r="20" spans="1:10" x14ac:dyDescent="0.3">
      <c r="A20" s="1">
        <v>12</v>
      </c>
      <c r="B20" s="18">
        <v>43.899999999999977</v>
      </c>
      <c r="C20" s="19">
        <v>53.799999999999955</v>
      </c>
      <c r="D20" s="20">
        <v>45.199999999999932</v>
      </c>
      <c r="E20" s="18">
        <v>47</v>
      </c>
      <c r="F20" s="19">
        <v>63</v>
      </c>
      <c r="G20" s="20">
        <v>53.700000000000045</v>
      </c>
      <c r="H20" s="18">
        <v>49.5</v>
      </c>
      <c r="I20" s="19">
        <v>62.300000000000011</v>
      </c>
      <c r="J20" s="20">
        <v>48.299999999999955</v>
      </c>
    </row>
    <row r="21" spans="1:10" x14ac:dyDescent="0.3">
      <c r="A21" s="1">
        <v>13</v>
      </c>
      <c r="B21" s="18">
        <v>35.400000000000091</v>
      </c>
      <c r="C21" s="19">
        <v>59.700000000000045</v>
      </c>
      <c r="D21" s="20">
        <v>61.300000000000068</v>
      </c>
      <c r="E21" s="18">
        <v>56.399999999999977</v>
      </c>
      <c r="F21" s="19">
        <v>67.5</v>
      </c>
      <c r="G21" s="20">
        <v>46.100000000000023</v>
      </c>
      <c r="H21" s="18">
        <v>61</v>
      </c>
      <c r="I21" s="19">
        <v>72.399999999999977</v>
      </c>
      <c r="J21" s="20">
        <v>62</v>
      </c>
    </row>
    <row r="22" spans="1:10" x14ac:dyDescent="0.3">
      <c r="A22" s="1">
        <v>14</v>
      </c>
      <c r="B22" s="18">
        <v>46.799999999999955</v>
      </c>
      <c r="C22" s="19">
        <v>57.5</v>
      </c>
      <c r="D22" s="20">
        <v>30.799999999999955</v>
      </c>
      <c r="E22" s="18">
        <v>36.100000000000023</v>
      </c>
      <c r="F22" s="19">
        <v>51.200000000000045</v>
      </c>
      <c r="G22" s="20">
        <v>41.399999999999977</v>
      </c>
      <c r="H22" s="18">
        <v>57.600000000000023</v>
      </c>
      <c r="I22" s="19">
        <v>52</v>
      </c>
      <c r="J22" s="20">
        <v>48.200000000000045</v>
      </c>
    </row>
    <row r="23" spans="1:10" x14ac:dyDescent="0.3">
      <c r="A23" s="1">
        <v>15</v>
      </c>
      <c r="B23" s="18">
        <v>53.299999999999955</v>
      </c>
      <c r="C23" s="19">
        <v>34.299999999999955</v>
      </c>
      <c r="D23" s="20">
        <v>50.800000000000068</v>
      </c>
      <c r="E23" s="18">
        <v>46.100000000000023</v>
      </c>
      <c r="F23" s="19">
        <v>43.700000000000045</v>
      </c>
      <c r="G23" s="20">
        <v>45.199999999999932</v>
      </c>
      <c r="H23" s="18">
        <v>40.399999999999977</v>
      </c>
      <c r="I23" s="19">
        <v>42.700000000000045</v>
      </c>
      <c r="J23" s="20">
        <v>33.399999999999977</v>
      </c>
    </row>
    <row r="24" spans="1:10" x14ac:dyDescent="0.3">
      <c r="A24" s="1">
        <v>16</v>
      </c>
      <c r="B24" s="18">
        <v>36.400000000000091</v>
      </c>
      <c r="C24" s="19">
        <v>33.5</v>
      </c>
      <c r="D24" s="20">
        <v>52.799999999999955</v>
      </c>
      <c r="E24" s="18">
        <v>55.099999999999909</v>
      </c>
      <c r="F24" s="19">
        <v>73.899999999999977</v>
      </c>
      <c r="G24" s="20">
        <v>51.5</v>
      </c>
      <c r="H24" s="18">
        <v>42</v>
      </c>
      <c r="I24" s="19">
        <v>44.399999999999977</v>
      </c>
      <c r="J24" s="20">
        <v>46</v>
      </c>
    </row>
    <row r="25" spans="1:10" x14ac:dyDescent="0.3">
      <c r="A25" s="1">
        <v>17</v>
      </c>
      <c r="B25" s="18">
        <v>41.699999999999932</v>
      </c>
      <c r="C25" s="19">
        <v>36.5</v>
      </c>
      <c r="D25" s="20">
        <v>49.600000000000023</v>
      </c>
      <c r="E25" s="18">
        <v>45.600000000000023</v>
      </c>
      <c r="F25" s="19">
        <v>60.899999999999977</v>
      </c>
      <c r="G25" s="20">
        <v>54.200000000000045</v>
      </c>
      <c r="H25" s="18">
        <v>46.100000000000023</v>
      </c>
      <c r="I25" s="19">
        <v>54.299999999999955</v>
      </c>
      <c r="J25" s="20">
        <v>38.899999999999977</v>
      </c>
    </row>
    <row r="26" spans="1:10" x14ac:dyDescent="0.3">
      <c r="A26" s="1">
        <v>18</v>
      </c>
      <c r="B26" s="18">
        <v>49.600000000000023</v>
      </c>
      <c r="C26" s="19">
        <v>37.700000000000045</v>
      </c>
      <c r="D26" s="20">
        <v>41.5</v>
      </c>
      <c r="E26" s="18">
        <v>45.700000000000045</v>
      </c>
      <c r="F26" s="19">
        <v>74</v>
      </c>
      <c r="G26" s="20">
        <v>60.700000000000045</v>
      </c>
      <c r="H26" s="18">
        <v>45.5</v>
      </c>
      <c r="I26" s="19">
        <v>39.200000000000045</v>
      </c>
      <c r="J26" s="20">
        <v>39.799999999999955</v>
      </c>
    </row>
    <row r="27" spans="1:10" x14ac:dyDescent="0.3">
      <c r="A27" s="1">
        <v>19</v>
      </c>
      <c r="B27" s="18">
        <v>35.299999999999955</v>
      </c>
      <c r="C27" s="19">
        <v>65.5</v>
      </c>
      <c r="D27" s="20">
        <v>40.299999999999955</v>
      </c>
      <c r="E27" s="18">
        <v>37.899999999999977</v>
      </c>
      <c r="F27" s="19">
        <v>52.200000000000045</v>
      </c>
      <c r="G27" s="20">
        <v>71.099999999999909</v>
      </c>
      <c r="H27" s="18">
        <v>58.799999999999955</v>
      </c>
      <c r="I27" s="19">
        <v>38.5</v>
      </c>
      <c r="J27" s="20">
        <v>52.200000000000045</v>
      </c>
    </row>
    <row r="28" spans="1:10" ht="15" thickBot="1" x14ac:dyDescent="0.35">
      <c r="A28" s="1">
        <v>20</v>
      </c>
      <c r="B28" s="21">
        <v>33.900000000000091</v>
      </c>
      <c r="C28" s="22">
        <v>39.199999999999932</v>
      </c>
      <c r="D28" s="23">
        <v>44.300000000000068</v>
      </c>
      <c r="E28" s="21">
        <v>63.599999999999909</v>
      </c>
      <c r="F28" s="22">
        <v>51.5</v>
      </c>
      <c r="G28" s="23">
        <v>70.200000000000045</v>
      </c>
      <c r="H28" s="21">
        <v>62.300000000000068</v>
      </c>
      <c r="I28" s="22">
        <v>33.299999999999955</v>
      </c>
      <c r="J28" s="23">
        <v>43.5</v>
      </c>
    </row>
    <row r="29" spans="1:10" x14ac:dyDescent="0.3">
      <c r="A29" s="2" t="s">
        <v>3</v>
      </c>
      <c r="B29" s="14">
        <f>SUM(B9:B28)</f>
        <v>926.7</v>
      </c>
      <c r="C29" s="14">
        <f t="shared" ref="C29:J29" si="0">SUM(C9:C28)</f>
        <v>1019.3</v>
      </c>
      <c r="D29" s="14">
        <f t="shared" si="0"/>
        <v>976.2</v>
      </c>
      <c r="E29" s="14">
        <f t="shared" si="0"/>
        <v>1025.5999999999999</v>
      </c>
      <c r="F29" s="14">
        <f t="shared" si="0"/>
        <v>1146.2</v>
      </c>
      <c r="G29" s="14">
        <f t="shared" si="0"/>
        <v>1082.5</v>
      </c>
      <c r="H29" s="14">
        <f t="shared" si="0"/>
        <v>1045.7</v>
      </c>
      <c r="I29" s="14">
        <f t="shared" si="0"/>
        <v>930.8</v>
      </c>
      <c r="J29" s="14">
        <f t="shared" si="0"/>
        <v>977</v>
      </c>
    </row>
    <row r="30" spans="1:10" ht="15" thickBot="1" x14ac:dyDescent="0.35">
      <c r="A30" s="5" t="s">
        <v>4</v>
      </c>
      <c r="B30" s="6">
        <f>B29/20</f>
        <v>46.335000000000001</v>
      </c>
      <c r="C30" s="6">
        <f t="shared" ref="C30:J30" si="1">C29/20</f>
        <v>50.964999999999996</v>
      </c>
      <c r="D30" s="6">
        <f t="shared" si="1"/>
        <v>48.81</v>
      </c>
      <c r="E30" s="6">
        <f t="shared" si="1"/>
        <v>51.279999999999994</v>
      </c>
      <c r="F30" s="6">
        <f t="shared" si="1"/>
        <v>57.31</v>
      </c>
      <c r="G30" s="6">
        <f t="shared" si="1"/>
        <v>54.125</v>
      </c>
      <c r="H30" s="6">
        <f t="shared" si="1"/>
        <v>52.285000000000004</v>
      </c>
      <c r="I30" s="6">
        <f t="shared" si="1"/>
        <v>46.54</v>
      </c>
      <c r="J30" s="6">
        <f t="shared" si="1"/>
        <v>48.85</v>
      </c>
    </row>
    <row r="31" spans="1:10" s="28" customFormat="1" ht="15" thickBot="1" x14ac:dyDescent="0.35">
      <c r="A31" s="56" t="s">
        <v>5</v>
      </c>
      <c r="B31" s="11"/>
      <c r="C31" s="10">
        <f>AVERAGE(B30:D30)</f>
        <v>48.70333333333334</v>
      </c>
      <c r="D31" s="11"/>
      <c r="E31" s="11"/>
      <c r="F31" s="10">
        <f>AVERAGE(E30:G30)</f>
        <v>54.238333333333337</v>
      </c>
      <c r="G31" s="11"/>
      <c r="H31" s="11"/>
      <c r="I31" s="10">
        <f>AVERAGE(H30:J30)</f>
        <v>49.225000000000001</v>
      </c>
      <c r="J31" s="57"/>
    </row>
    <row r="32" spans="1:10" x14ac:dyDescent="0.3">
      <c r="A32" s="49" t="s">
        <v>24</v>
      </c>
      <c r="B32" s="50">
        <f>STDEV(B9:B28)</f>
        <v>8.5630955421014043</v>
      </c>
      <c r="C32" s="50">
        <f t="shared" ref="C32:J32" si="2">STDEV(C9:C28)</f>
        <v>14.057561179514384</v>
      </c>
      <c r="D32" s="50">
        <f t="shared" si="2"/>
        <v>10.380391433649793</v>
      </c>
      <c r="E32" s="50">
        <f t="shared" si="2"/>
        <v>10.065710422806157</v>
      </c>
      <c r="F32" s="50">
        <f t="shared" si="2"/>
        <v>10.361360406514349</v>
      </c>
      <c r="G32" s="50">
        <f t="shared" si="2"/>
        <v>8.0185229641322113</v>
      </c>
      <c r="H32" s="50">
        <f t="shared" si="2"/>
        <v>7.7518945052840138</v>
      </c>
      <c r="I32" s="50">
        <f t="shared" si="2"/>
        <v>12.044146864108356</v>
      </c>
      <c r="J32" s="51">
        <f t="shared" si="2"/>
        <v>12.939759210319691</v>
      </c>
    </row>
    <row r="33" spans="1:16" s="28" customFormat="1" ht="15" thickBot="1" x14ac:dyDescent="0.35">
      <c r="A33" s="52" t="s">
        <v>24</v>
      </c>
      <c r="B33" s="53"/>
      <c r="C33" s="54">
        <f>STDEV(B9:D28)</f>
        <v>11.206761982138008</v>
      </c>
      <c r="D33" s="54"/>
      <c r="E33" s="54"/>
      <c r="F33" s="54">
        <f>STDEV(E9:G28)</f>
        <v>9.6992764305817154</v>
      </c>
      <c r="G33" s="54"/>
      <c r="H33" s="54"/>
      <c r="I33" s="54">
        <f>STDEV(H9:J28)</f>
        <v>11.209478812783255</v>
      </c>
      <c r="J33" s="55"/>
    </row>
    <row r="34" spans="1:16" s="1" customFormat="1" x14ac:dyDescent="0.3">
      <c r="A34" s="58" t="s">
        <v>25</v>
      </c>
      <c r="B34" s="16">
        <v>53</v>
      </c>
      <c r="C34" s="16">
        <v>53</v>
      </c>
      <c r="D34" s="16">
        <v>53</v>
      </c>
      <c r="E34" s="16">
        <v>53</v>
      </c>
      <c r="F34" s="16">
        <v>53</v>
      </c>
      <c r="G34" s="16">
        <v>53</v>
      </c>
      <c r="H34" s="16">
        <v>53</v>
      </c>
      <c r="I34" s="16">
        <v>53</v>
      </c>
      <c r="J34" s="17">
        <v>53</v>
      </c>
    </row>
    <row r="35" spans="1:16" x14ac:dyDescent="0.3">
      <c r="A35" s="59" t="s">
        <v>26</v>
      </c>
      <c r="B35" s="19">
        <v>443</v>
      </c>
      <c r="C35" s="19">
        <v>443</v>
      </c>
      <c r="D35" s="19">
        <v>457</v>
      </c>
      <c r="E35" s="19">
        <v>572</v>
      </c>
      <c r="F35" s="19">
        <v>572</v>
      </c>
      <c r="G35" s="19">
        <v>572</v>
      </c>
      <c r="H35" s="19">
        <v>478</v>
      </c>
      <c r="I35" s="19">
        <v>478</v>
      </c>
      <c r="J35" s="20">
        <v>478</v>
      </c>
    </row>
    <row r="36" spans="1:16" x14ac:dyDescent="0.3">
      <c r="A36" s="59" t="s">
        <v>27</v>
      </c>
      <c r="B36" s="19">
        <v>649.39999999999986</v>
      </c>
      <c r="C36" s="19">
        <v>653.69999999999993</v>
      </c>
      <c r="D36" s="19">
        <v>649</v>
      </c>
      <c r="E36" s="19">
        <v>625.19999999999982</v>
      </c>
      <c r="F36" s="19">
        <v>663.19999999999993</v>
      </c>
      <c r="G36" s="19">
        <v>627.29999999999995</v>
      </c>
      <c r="H36" s="19">
        <v>617.20000000000005</v>
      </c>
      <c r="I36" s="19">
        <v>628.70000000000005</v>
      </c>
      <c r="J36" s="20">
        <v>647.30000000000007</v>
      </c>
    </row>
    <row r="37" spans="1:16" ht="15" thickBot="1" x14ac:dyDescent="0.35">
      <c r="A37" s="59" t="s">
        <v>28</v>
      </c>
      <c r="B37" s="19">
        <f>B29</f>
        <v>926.7</v>
      </c>
      <c r="C37" s="19">
        <f t="shared" ref="C37:J37" si="3">C29</f>
        <v>1019.3</v>
      </c>
      <c r="D37" s="19">
        <f t="shared" si="3"/>
        <v>976.2</v>
      </c>
      <c r="E37" s="19">
        <f t="shared" si="3"/>
        <v>1025.5999999999999</v>
      </c>
      <c r="F37" s="19">
        <f t="shared" si="3"/>
        <v>1146.2</v>
      </c>
      <c r="G37" s="19">
        <f t="shared" si="3"/>
        <v>1082.5</v>
      </c>
      <c r="H37" s="19">
        <f t="shared" si="3"/>
        <v>1045.7</v>
      </c>
      <c r="I37" s="19">
        <f t="shared" si="3"/>
        <v>930.8</v>
      </c>
      <c r="J37" s="20">
        <f t="shared" si="3"/>
        <v>977</v>
      </c>
    </row>
    <row r="38" spans="1:16" x14ac:dyDescent="0.3">
      <c r="A38" s="58" t="s">
        <v>29</v>
      </c>
      <c r="B38" s="62">
        <f>B35/(B37-B36)</f>
        <v>1.5975477821853579</v>
      </c>
      <c r="C38" s="62">
        <f t="shared" ref="C38:I38" si="4">C35/(C37-C36)</f>
        <v>1.211706783369803</v>
      </c>
      <c r="D38" s="62">
        <f t="shared" si="4"/>
        <v>1.3966992665036673</v>
      </c>
      <c r="E38" s="62">
        <f t="shared" si="4"/>
        <v>1.4285714285714282</v>
      </c>
      <c r="F38" s="62">
        <f t="shared" si="4"/>
        <v>1.1842650103519665</v>
      </c>
      <c r="G38" s="62">
        <f t="shared" si="4"/>
        <v>1.2565905096660808</v>
      </c>
      <c r="H38" s="62">
        <f t="shared" si="4"/>
        <v>1.1155192532088682</v>
      </c>
      <c r="I38" s="62">
        <f t="shared" si="4"/>
        <v>1.5822575306190008</v>
      </c>
      <c r="J38" s="63">
        <f>J35/(J37-J36)</f>
        <v>1.4498028510767367</v>
      </c>
      <c r="M38" s="1"/>
      <c r="N38" s="64"/>
    </row>
    <row r="39" spans="1:16" x14ac:dyDescent="0.3">
      <c r="A39" s="59"/>
      <c r="B39" s="60"/>
      <c r="C39" s="60">
        <f>STDEV(B38:D38)</f>
        <v>0.19297479171926291</v>
      </c>
      <c r="D39" s="60"/>
      <c r="E39" s="60"/>
      <c r="F39" s="60">
        <f>STDEV(E38:G38)</f>
        <v>0.12549504658337854</v>
      </c>
      <c r="G39" s="60"/>
      <c r="H39" s="60"/>
      <c r="I39" s="60">
        <f>STDEV(H38:J38)</f>
        <v>0.24053218271709864</v>
      </c>
      <c r="J39" s="61"/>
      <c r="M39" s="1"/>
      <c r="N39" s="64"/>
      <c r="P39" s="1"/>
    </row>
    <row r="40" spans="1:16" s="1" customFormat="1" ht="15" thickBot="1" x14ac:dyDescent="0.35">
      <c r="A40" s="46" t="s">
        <v>29</v>
      </c>
      <c r="B40" s="22"/>
      <c r="C40" s="54">
        <f>AVERAGE(B38:D38)</f>
        <v>1.4019846106862761</v>
      </c>
      <c r="D40" s="47"/>
      <c r="E40" s="47"/>
      <c r="F40" s="54">
        <f>AVERAGE(E38:G38)</f>
        <v>1.2898089828631585</v>
      </c>
      <c r="G40" s="47"/>
      <c r="H40" s="47"/>
      <c r="I40" s="54">
        <f>AVERAGE(H38:J38)</f>
        <v>1.3825265449682018</v>
      </c>
      <c r="J40" s="48"/>
      <c r="N40" s="64"/>
    </row>
    <row r="41" spans="1:16" x14ac:dyDescent="0.3">
      <c r="A41" s="58" t="s">
        <v>31</v>
      </c>
      <c r="B41" s="62">
        <f>initial!B30</f>
        <v>32.469999999999992</v>
      </c>
      <c r="C41" s="62">
        <f>initial!C30</f>
        <v>32.684999999999995</v>
      </c>
      <c r="D41" s="62">
        <f>initial!D30</f>
        <v>32.450000000000003</v>
      </c>
      <c r="E41" s="62">
        <f>initial!E30</f>
        <v>31.259999999999991</v>
      </c>
      <c r="F41" s="62">
        <f>initial!F30</f>
        <v>33.159999999999997</v>
      </c>
      <c r="G41" s="62">
        <f>initial!G30</f>
        <v>31.364999999999998</v>
      </c>
      <c r="H41" s="62">
        <f>initial!H30</f>
        <v>30.860000000000003</v>
      </c>
      <c r="I41" s="62">
        <f>initial!I30</f>
        <v>31.435000000000002</v>
      </c>
      <c r="J41" s="63">
        <f>initial!J30</f>
        <v>32.365000000000002</v>
      </c>
      <c r="M41" s="1"/>
      <c r="N41" s="64"/>
      <c r="P41" s="1"/>
    </row>
    <row r="42" spans="1:16" x14ac:dyDescent="0.3">
      <c r="A42" s="59" t="s">
        <v>32</v>
      </c>
      <c r="B42" s="60">
        <f>B30</f>
        <v>46.335000000000001</v>
      </c>
      <c r="C42" s="60">
        <f t="shared" ref="C42:J42" si="5">C30</f>
        <v>50.964999999999996</v>
      </c>
      <c r="D42" s="60">
        <f t="shared" si="5"/>
        <v>48.81</v>
      </c>
      <c r="E42" s="60">
        <f t="shared" si="5"/>
        <v>51.279999999999994</v>
      </c>
      <c r="F42" s="60">
        <f t="shared" si="5"/>
        <v>57.31</v>
      </c>
      <c r="G42" s="60">
        <f t="shared" si="5"/>
        <v>54.125</v>
      </c>
      <c r="H42" s="60">
        <f t="shared" si="5"/>
        <v>52.285000000000004</v>
      </c>
      <c r="I42" s="60">
        <f t="shared" si="5"/>
        <v>46.54</v>
      </c>
      <c r="J42" s="61">
        <f t="shared" si="5"/>
        <v>48.85</v>
      </c>
      <c r="P42" s="1"/>
    </row>
    <row r="43" spans="1:16" x14ac:dyDescent="0.3">
      <c r="A43" s="59" t="s">
        <v>30</v>
      </c>
      <c r="B43" s="60">
        <f>(LN(B42)-LN(B41))/53*100</f>
        <v>0.67090760174320863</v>
      </c>
      <c r="C43" s="60">
        <f t="shared" ref="C43:J43" si="6">(LN(C42)-LN(C41))/53*100</f>
        <v>0.83815635010506317</v>
      </c>
      <c r="D43" s="60">
        <f t="shared" si="6"/>
        <v>0.77025427688482451</v>
      </c>
      <c r="E43" s="60">
        <f t="shared" si="6"/>
        <v>0.93388959928129101</v>
      </c>
      <c r="F43" s="60">
        <f t="shared" si="6"/>
        <v>1.0323222609368898</v>
      </c>
      <c r="G43" s="60">
        <f t="shared" si="6"/>
        <v>1.0294406882527312</v>
      </c>
      <c r="H43" s="60">
        <f t="shared" si="6"/>
        <v>0.99480882285950467</v>
      </c>
      <c r="I43" s="60">
        <f t="shared" si="6"/>
        <v>0.7403589359228705</v>
      </c>
      <c r="J43" s="61">
        <f t="shared" si="6"/>
        <v>0.77674865375720425</v>
      </c>
      <c r="P43" s="1"/>
    </row>
    <row r="44" spans="1:16" x14ac:dyDescent="0.3">
      <c r="A44" s="59"/>
      <c r="B44" s="60"/>
      <c r="C44" s="60"/>
      <c r="D44" s="60"/>
      <c r="E44" s="60"/>
      <c r="F44" s="60"/>
      <c r="G44" s="60"/>
      <c r="H44" s="60"/>
      <c r="I44" s="60"/>
      <c r="J44" s="61"/>
      <c r="P44" s="1"/>
    </row>
    <row r="45" spans="1:16" s="27" customFormat="1" x14ac:dyDescent="0.3">
      <c r="A45" s="59" t="s">
        <v>30</v>
      </c>
      <c r="B45" s="65"/>
      <c r="C45" s="65">
        <f>AVERAGE(B43:D43)</f>
        <v>0.75977274291103214</v>
      </c>
      <c r="D45" s="65"/>
      <c r="E45" s="65"/>
      <c r="F45" s="65">
        <f>AVERAGE(E43:G43)</f>
        <v>0.99855084949030404</v>
      </c>
      <c r="G45" s="65"/>
      <c r="H45" s="65"/>
      <c r="I45" s="65">
        <f>AVERAGE(H43:J43)</f>
        <v>0.83730547084652651</v>
      </c>
      <c r="J45" s="66"/>
      <c r="P45" s="1"/>
    </row>
    <row r="46" spans="1:16" x14ac:dyDescent="0.3">
      <c r="A46" s="67" t="s">
        <v>24</v>
      </c>
      <c r="B46" s="68">
        <v>8.5630955421014043</v>
      </c>
      <c r="C46" s="68">
        <v>14.057561179514384</v>
      </c>
      <c r="D46" s="68">
        <v>10.380391433649793</v>
      </c>
      <c r="E46" s="68">
        <v>10.065710422806157</v>
      </c>
      <c r="F46" s="68">
        <v>10.361360406514349</v>
      </c>
      <c r="G46" s="68">
        <v>8.0185229641322113</v>
      </c>
      <c r="H46" s="68">
        <v>7.7518945052840138</v>
      </c>
      <c r="I46" s="68">
        <v>12.044146864108356</v>
      </c>
      <c r="J46" s="69">
        <v>12.939759210319691</v>
      </c>
    </row>
    <row r="47" spans="1:16" x14ac:dyDescent="0.3">
      <c r="A47" s="70" t="s">
        <v>33</v>
      </c>
      <c r="B47" s="60">
        <f>B46/B30*100</f>
        <v>18.480836391715556</v>
      </c>
      <c r="C47" s="60">
        <f t="shared" ref="C47:J47" si="7">C46/C30*100</f>
        <v>27.582774805286736</v>
      </c>
      <c r="D47" s="60">
        <f t="shared" si="7"/>
        <v>21.266935942736719</v>
      </c>
      <c r="E47" s="60">
        <f t="shared" si="7"/>
        <v>19.628920481291264</v>
      </c>
      <c r="F47" s="60">
        <f t="shared" si="7"/>
        <v>18.079498179225876</v>
      </c>
      <c r="G47" s="60">
        <f t="shared" si="7"/>
        <v>14.814823028419791</v>
      </c>
      <c r="H47" s="60">
        <f t="shared" si="7"/>
        <v>14.826230286476068</v>
      </c>
      <c r="I47" s="60">
        <f t="shared" si="7"/>
        <v>25.879129488844772</v>
      </c>
      <c r="J47" s="71">
        <f t="shared" si="7"/>
        <v>26.488759898300291</v>
      </c>
    </row>
    <row r="48" spans="1:16" x14ac:dyDescent="0.3">
      <c r="A48" s="72" t="s">
        <v>33</v>
      </c>
      <c r="B48" s="73"/>
      <c r="C48" s="75">
        <f>AVERAGE(B47:D47)</f>
        <v>22.443515713246338</v>
      </c>
      <c r="D48" s="33">
        <f>STDEV(B47:D47)</f>
        <v>4.6636440353429629</v>
      </c>
      <c r="E48" s="33"/>
      <c r="F48" s="75">
        <f>AVERAGE(E47:G47)</f>
        <v>17.507747229645645</v>
      </c>
      <c r="G48" s="33">
        <f>STDEV(E47:G47)</f>
        <v>2.4574494771399156</v>
      </c>
      <c r="H48" s="33"/>
      <c r="I48" s="75">
        <f>AVERAGE(H47:J47)</f>
        <v>22.398039891207045</v>
      </c>
      <c r="J48" s="74">
        <f>STDEV(H47:J47)</f>
        <v>6.564460208330563</v>
      </c>
    </row>
    <row r="49" spans="2:14" x14ac:dyDescent="0.3">
      <c r="B49">
        <v>18.480836391715556</v>
      </c>
      <c r="C49" s="1">
        <v>27.582774805286736</v>
      </c>
      <c r="D49" s="1">
        <v>21.266935942736719</v>
      </c>
      <c r="E49" s="1">
        <v>19.628920481291264</v>
      </c>
      <c r="F49" s="1">
        <v>18.079498179225876</v>
      </c>
      <c r="G49" s="1">
        <v>14.814823028419791</v>
      </c>
      <c r="H49" s="1">
        <v>14.826230286476068</v>
      </c>
      <c r="I49" s="1">
        <v>25.879129488844772</v>
      </c>
      <c r="J49">
        <v>26.488759898300291</v>
      </c>
      <c r="N49" s="76"/>
    </row>
    <row r="50" spans="2:14" x14ac:dyDescent="0.3">
      <c r="N50" s="76"/>
    </row>
    <row r="51" spans="2:14" x14ac:dyDescent="0.3">
      <c r="N51" s="76"/>
    </row>
  </sheetData>
  <mergeCells count="4">
    <mergeCell ref="B7:D7"/>
    <mergeCell ref="E7:G7"/>
    <mergeCell ref="H7:J7"/>
    <mergeCell ref="A1:K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1" sqref="A1:XFD5"/>
    </sheetView>
  </sheetViews>
  <sheetFormatPr defaultRowHeight="14.4" x14ac:dyDescent="0.3"/>
  <cols>
    <col min="1" max="1" width="9.109375" style="1"/>
    <col min="11" max="11" width="14.44140625" style="1" bestFit="1" customWidth="1"/>
    <col min="12" max="12" width="9.109375" style="1"/>
  </cols>
  <sheetData>
    <row r="1" spans="1:12" s="78" customFormat="1" x14ac:dyDescent="0.3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s="78" customFormat="1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s="78" customForma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s="78" customForma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s="78" customFormat="1" x14ac:dyDescent="0.3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2" ht="15" thickBot="1" x14ac:dyDescent="0.35"/>
    <row r="7" spans="1:12" x14ac:dyDescent="0.3">
      <c r="B7" s="84" t="s">
        <v>0</v>
      </c>
      <c r="C7" s="85"/>
      <c r="D7" s="86"/>
      <c r="E7" s="84" t="s">
        <v>1</v>
      </c>
      <c r="F7" s="85"/>
      <c r="G7" s="86"/>
      <c r="H7" s="84" t="s">
        <v>2</v>
      </c>
      <c r="I7" s="85"/>
      <c r="J7" s="86"/>
    </row>
    <row r="8" spans="1:12" ht="15" thickBot="1" x14ac:dyDescent="0.35">
      <c r="B8" s="29">
        <v>1</v>
      </c>
      <c r="C8" s="30">
        <v>2</v>
      </c>
      <c r="D8" s="31">
        <v>3</v>
      </c>
      <c r="E8" s="29">
        <v>4</v>
      </c>
      <c r="F8" s="30">
        <v>5</v>
      </c>
      <c r="G8" s="31">
        <v>6</v>
      </c>
      <c r="H8" s="29">
        <v>7</v>
      </c>
      <c r="I8" s="30">
        <v>8</v>
      </c>
      <c r="J8" s="31">
        <v>9</v>
      </c>
    </row>
    <row r="9" spans="1:12" x14ac:dyDescent="0.3">
      <c r="A9" s="39" t="s">
        <v>15</v>
      </c>
      <c r="B9" s="42">
        <v>4</v>
      </c>
      <c r="C9" s="32">
        <v>4</v>
      </c>
      <c r="D9" s="43">
        <v>4</v>
      </c>
      <c r="E9" s="42">
        <v>4</v>
      </c>
      <c r="F9" s="32">
        <v>4</v>
      </c>
      <c r="G9" s="43">
        <v>4</v>
      </c>
      <c r="H9" s="42">
        <v>4</v>
      </c>
      <c r="I9" s="32">
        <v>4</v>
      </c>
      <c r="J9" s="43">
        <v>4</v>
      </c>
      <c r="K9" s="34">
        <v>43724</v>
      </c>
    </row>
    <row r="10" spans="1:12" s="28" customFormat="1" x14ac:dyDescent="0.3">
      <c r="A10" s="37" t="s">
        <v>7</v>
      </c>
      <c r="B10" s="44">
        <f>B9*5</f>
        <v>20</v>
      </c>
      <c r="C10" s="33">
        <f t="shared" ref="C10:J10" si="0">C9*5</f>
        <v>20</v>
      </c>
      <c r="D10" s="45">
        <f t="shared" si="0"/>
        <v>20</v>
      </c>
      <c r="E10" s="44">
        <f t="shared" si="0"/>
        <v>20</v>
      </c>
      <c r="F10" s="33">
        <f t="shared" si="0"/>
        <v>20</v>
      </c>
      <c r="G10" s="45">
        <f t="shared" si="0"/>
        <v>20</v>
      </c>
      <c r="H10" s="44">
        <f t="shared" si="0"/>
        <v>20</v>
      </c>
      <c r="I10" s="33">
        <f t="shared" si="0"/>
        <v>20</v>
      </c>
      <c r="J10" s="45">
        <f t="shared" si="0"/>
        <v>20</v>
      </c>
      <c r="K10" s="35" t="s">
        <v>23</v>
      </c>
      <c r="L10" s="27">
        <v>5</v>
      </c>
    </row>
    <row r="11" spans="1:12" x14ac:dyDescent="0.3">
      <c r="A11" s="40" t="s">
        <v>15</v>
      </c>
      <c r="B11" s="42">
        <v>8</v>
      </c>
      <c r="C11" s="32">
        <v>8</v>
      </c>
      <c r="D11" s="43">
        <v>8</v>
      </c>
      <c r="E11" s="42">
        <v>8</v>
      </c>
      <c r="F11" s="32">
        <v>8</v>
      </c>
      <c r="G11" s="43">
        <v>8</v>
      </c>
      <c r="H11" s="42">
        <v>8</v>
      </c>
      <c r="I11" s="32">
        <v>8</v>
      </c>
      <c r="J11" s="43">
        <v>8</v>
      </c>
      <c r="K11" s="36">
        <v>43731</v>
      </c>
    </row>
    <row r="12" spans="1:12" s="28" customFormat="1" x14ac:dyDescent="0.3">
      <c r="A12" s="37" t="s">
        <v>8</v>
      </c>
      <c r="B12" s="44">
        <f>B11*7</f>
        <v>56</v>
      </c>
      <c r="C12" s="33">
        <f t="shared" ref="C12:J12" si="1">C11*7</f>
        <v>56</v>
      </c>
      <c r="D12" s="45">
        <f t="shared" si="1"/>
        <v>56</v>
      </c>
      <c r="E12" s="44">
        <f t="shared" si="1"/>
        <v>56</v>
      </c>
      <c r="F12" s="33">
        <f t="shared" si="1"/>
        <v>56</v>
      </c>
      <c r="G12" s="45">
        <f t="shared" si="1"/>
        <v>56</v>
      </c>
      <c r="H12" s="44">
        <f t="shared" si="1"/>
        <v>56</v>
      </c>
      <c r="I12" s="33">
        <f t="shared" si="1"/>
        <v>56</v>
      </c>
      <c r="J12" s="45">
        <f t="shared" si="1"/>
        <v>56</v>
      </c>
      <c r="K12" s="37" t="s">
        <v>16</v>
      </c>
      <c r="L12" s="27">
        <v>7</v>
      </c>
    </row>
    <row r="13" spans="1:12" x14ac:dyDescent="0.3">
      <c r="A13" s="40" t="s">
        <v>15</v>
      </c>
      <c r="B13" s="42">
        <v>10</v>
      </c>
      <c r="C13" s="32">
        <v>10</v>
      </c>
      <c r="D13" s="43">
        <v>10</v>
      </c>
      <c r="E13" s="42">
        <v>10</v>
      </c>
      <c r="F13" s="32">
        <v>10</v>
      </c>
      <c r="G13" s="43">
        <v>10</v>
      </c>
      <c r="H13" s="42">
        <v>10</v>
      </c>
      <c r="I13" s="32">
        <v>10</v>
      </c>
      <c r="J13" s="43">
        <v>10</v>
      </c>
      <c r="K13" s="36">
        <v>43738</v>
      </c>
    </row>
    <row r="14" spans="1:12" s="28" customFormat="1" x14ac:dyDescent="0.3">
      <c r="A14" s="37" t="s">
        <v>9</v>
      </c>
      <c r="B14" s="44">
        <f>B13*7</f>
        <v>70</v>
      </c>
      <c r="C14" s="33">
        <f t="shared" ref="C14:J14" si="2">C13*7</f>
        <v>70</v>
      </c>
      <c r="D14" s="45">
        <f t="shared" si="2"/>
        <v>70</v>
      </c>
      <c r="E14" s="44">
        <f t="shared" si="2"/>
        <v>70</v>
      </c>
      <c r="F14" s="33">
        <f t="shared" si="2"/>
        <v>70</v>
      </c>
      <c r="G14" s="45">
        <f t="shared" si="2"/>
        <v>70</v>
      </c>
      <c r="H14" s="44">
        <f t="shared" si="2"/>
        <v>70</v>
      </c>
      <c r="I14" s="33">
        <f t="shared" si="2"/>
        <v>70</v>
      </c>
      <c r="J14" s="45">
        <f t="shared" si="2"/>
        <v>70</v>
      </c>
      <c r="K14" s="37" t="s">
        <v>19</v>
      </c>
      <c r="L14" s="27">
        <v>7</v>
      </c>
    </row>
    <row r="15" spans="1:12" x14ac:dyDescent="0.3">
      <c r="A15" s="40" t="s">
        <v>15</v>
      </c>
      <c r="B15" s="42">
        <v>5</v>
      </c>
      <c r="C15" s="32">
        <v>5</v>
      </c>
      <c r="D15" s="43">
        <v>5</v>
      </c>
      <c r="E15" s="42">
        <v>8</v>
      </c>
      <c r="F15" s="32">
        <v>8</v>
      </c>
      <c r="G15" s="43">
        <v>8</v>
      </c>
      <c r="H15" s="42">
        <v>8</v>
      </c>
      <c r="I15" s="32">
        <v>8</v>
      </c>
      <c r="J15" s="43">
        <v>8</v>
      </c>
      <c r="K15" s="36">
        <v>43745</v>
      </c>
    </row>
    <row r="16" spans="1:12" s="28" customFormat="1" x14ac:dyDescent="0.3">
      <c r="A16" s="37" t="s">
        <v>10</v>
      </c>
      <c r="B16" s="44">
        <f>B15*7</f>
        <v>35</v>
      </c>
      <c r="C16" s="33">
        <f t="shared" ref="C16:J16" si="3">C15*7</f>
        <v>35</v>
      </c>
      <c r="D16" s="45">
        <f t="shared" si="3"/>
        <v>35</v>
      </c>
      <c r="E16" s="44">
        <f t="shared" si="3"/>
        <v>56</v>
      </c>
      <c r="F16" s="33">
        <f t="shared" si="3"/>
        <v>56</v>
      </c>
      <c r="G16" s="45">
        <f t="shared" si="3"/>
        <v>56</v>
      </c>
      <c r="H16" s="44">
        <f t="shared" si="3"/>
        <v>56</v>
      </c>
      <c r="I16" s="33">
        <f t="shared" si="3"/>
        <v>56</v>
      </c>
      <c r="J16" s="45">
        <f t="shared" si="3"/>
        <v>56</v>
      </c>
      <c r="K16" s="37" t="s">
        <v>17</v>
      </c>
      <c r="L16" s="27">
        <v>7</v>
      </c>
    </row>
    <row r="17" spans="1:12" x14ac:dyDescent="0.3">
      <c r="A17" s="40" t="s">
        <v>15</v>
      </c>
      <c r="B17" s="42">
        <v>8</v>
      </c>
      <c r="C17" s="32">
        <v>8</v>
      </c>
      <c r="D17" s="43">
        <v>10</v>
      </c>
      <c r="E17" s="42">
        <v>12</v>
      </c>
      <c r="F17" s="32">
        <v>12</v>
      </c>
      <c r="G17" s="43">
        <v>12</v>
      </c>
      <c r="H17" s="42">
        <v>10</v>
      </c>
      <c r="I17" s="32">
        <v>10</v>
      </c>
      <c r="J17" s="43">
        <v>10</v>
      </c>
      <c r="K17" s="36">
        <v>43752</v>
      </c>
    </row>
    <row r="18" spans="1:12" s="28" customFormat="1" x14ac:dyDescent="0.3">
      <c r="A18" s="37" t="s">
        <v>11</v>
      </c>
      <c r="B18" s="44">
        <f>B17*7</f>
        <v>56</v>
      </c>
      <c r="C18" s="33">
        <f t="shared" ref="C18:J18" si="4">C17*7</f>
        <v>56</v>
      </c>
      <c r="D18" s="45">
        <f t="shared" si="4"/>
        <v>70</v>
      </c>
      <c r="E18" s="44">
        <f t="shared" si="4"/>
        <v>84</v>
      </c>
      <c r="F18" s="33">
        <f t="shared" si="4"/>
        <v>84</v>
      </c>
      <c r="G18" s="45">
        <f t="shared" si="4"/>
        <v>84</v>
      </c>
      <c r="H18" s="44">
        <f t="shared" si="4"/>
        <v>70</v>
      </c>
      <c r="I18" s="33">
        <f t="shared" si="4"/>
        <v>70</v>
      </c>
      <c r="J18" s="45">
        <f t="shared" si="4"/>
        <v>70</v>
      </c>
      <c r="K18" s="37" t="s">
        <v>18</v>
      </c>
      <c r="L18" s="27">
        <v>7</v>
      </c>
    </row>
    <row r="19" spans="1:12" x14ac:dyDescent="0.3">
      <c r="A19" s="40" t="s">
        <v>15</v>
      </c>
      <c r="B19" s="42">
        <v>10</v>
      </c>
      <c r="C19" s="32">
        <v>10</v>
      </c>
      <c r="D19" s="43">
        <v>10</v>
      </c>
      <c r="E19" s="42">
        <v>14</v>
      </c>
      <c r="F19" s="32">
        <v>14</v>
      </c>
      <c r="G19" s="43">
        <v>14</v>
      </c>
      <c r="H19" s="42">
        <v>10</v>
      </c>
      <c r="I19" s="32">
        <v>10</v>
      </c>
      <c r="J19" s="43">
        <v>10</v>
      </c>
      <c r="K19" s="36">
        <v>43759</v>
      </c>
    </row>
    <row r="20" spans="1:12" s="28" customFormat="1" x14ac:dyDescent="0.3">
      <c r="A20" s="37" t="s">
        <v>12</v>
      </c>
      <c r="B20" s="44">
        <f>B19*7</f>
        <v>70</v>
      </c>
      <c r="C20" s="33">
        <f t="shared" ref="C20:J20" si="5">C19*7</f>
        <v>70</v>
      </c>
      <c r="D20" s="45">
        <f t="shared" si="5"/>
        <v>70</v>
      </c>
      <c r="E20" s="44">
        <f t="shared" si="5"/>
        <v>98</v>
      </c>
      <c r="F20" s="33">
        <f t="shared" si="5"/>
        <v>98</v>
      </c>
      <c r="G20" s="45">
        <f t="shared" si="5"/>
        <v>98</v>
      </c>
      <c r="H20" s="44">
        <f t="shared" si="5"/>
        <v>70</v>
      </c>
      <c r="I20" s="33">
        <f t="shared" si="5"/>
        <v>70</v>
      </c>
      <c r="J20" s="45">
        <f t="shared" si="5"/>
        <v>70</v>
      </c>
      <c r="K20" s="37" t="s">
        <v>20</v>
      </c>
      <c r="L20" s="27">
        <v>7</v>
      </c>
    </row>
    <row r="21" spans="1:12" x14ac:dyDescent="0.3">
      <c r="A21" s="40" t="s">
        <v>15</v>
      </c>
      <c r="B21" s="42">
        <v>10</v>
      </c>
      <c r="C21" s="32">
        <v>10</v>
      </c>
      <c r="D21" s="43">
        <v>10</v>
      </c>
      <c r="E21" s="42">
        <v>14</v>
      </c>
      <c r="F21" s="32">
        <v>14</v>
      </c>
      <c r="G21" s="43">
        <v>14</v>
      </c>
      <c r="H21" s="42">
        <v>10</v>
      </c>
      <c r="I21" s="32">
        <v>10</v>
      </c>
      <c r="J21" s="43">
        <v>10</v>
      </c>
      <c r="K21" s="36">
        <v>43766</v>
      </c>
    </row>
    <row r="22" spans="1:12" s="28" customFormat="1" x14ac:dyDescent="0.3">
      <c r="A22" s="37" t="s">
        <v>13</v>
      </c>
      <c r="B22" s="44">
        <f>B21*7</f>
        <v>70</v>
      </c>
      <c r="C22" s="33">
        <f t="shared" ref="C22:J22" si="6">C21*7</f>
        <v>70</v>
      </c>
      <c r="D22" s="45">
        <f t="shared" si="6"/>
        <v>70</v>
      </c>
      <c r="E22" s="44">
        <f t="shared" si="6"/>
        <v>98</v>
      </c>
      <c r="F22" s="33">
        <f t="shared" si="6"/>
        <v>98</v>
      </c>
      <c r="G22" s="45">
        <f t="shared" si="6"/>
        <v>98</v>
      </c>
      <c r="H22" s="44">
        <f t="shared" si="6"/>
        <v>70</v>
      </c>
      <c r="I22" s="33">
        <f t="shared" si="6"/>
        <v>70</v>
      </c>
      <c r="J22" s="45">
        <f t="shared" si="6"/>
        <v>70</v>
      </c>
      <c r="K22" s="37" t="s">
        <v>21</v>
      </c>
      <c r="L22" s="27">
        <v>7</v>
      </c>
    </row>
    <row r="23" spans="1:12" x14ac:dyDescent="0.3">
      <c r="A23" s="40" t="s">
        <v>15</v>
      </c>
      <c r="B23" s="42">
        <v>11</v>
      </c>
      <c r="C23" s="32">
        <v>11</v>
      </c>
      <c r="D23" s="43">
        <v>11</v>
      </c>
      <c r="E23" s="42">
        <v>15</v>
      </c>
      <c r="F23" s="32">
        <v>15</v>
      </c>
      <c r="G23" s="43">
        <v>15</v>
      </c>
      <c r="H23" s="42">
        <v>11</v>
      </c>
      <c r="I23" s="32">
        <v>11</v>
      </c>
      <c r="J23" s="43">
        <v>11</v>
      </c>
      <c r="K23" s="36">
        <v>43773</v>
      </c>
    </row>
    <row r="24" spans="1:12" ht="15" thickBot="1" x14ac:dyDescent="0.35">
      <c r="A24" s="41" t="s">
        <v>14</v>
      </c>
      <c r="B24" s="46">
        <f>B23*6</f>
        <v>66</v>
      </c>
      <c r="C24" s="47">
        <f t="shared" ref="C24:J24" si="7">C23*6</f>
        <v>66</v>
      </c>
      <c r="D24" s="48">
        <f t="shared" si="7"/>
        <v>66</v>
      </c>
      <c r="E24" s="46">
        <f t="shared" si="7"/>
        <v>90</v>
      </c>
      <c r="F24" s="47">
        <f t="shared" si="7"/>
        <v>90</v>
      </c>
      <c r="G24" s="48">
        <f t="shared" si="7"/>
        <v>90</v>
      </c>
      <c r="H24" s="46">
        <f t="shared" si="7"/>
        <v>66</v>
      </c>
      <c r="I24" s="47">
        <f t="shared" si="7"/>
        <v>66</v>
      </c>
      <c r="J24" s="48">
        <f t="shared" si="7"/>
        <v>66</v>
      </c>
      <c r="K24" s="38" t="s">
        <v>22</v>
      </c>
      <c r="L24" s="1">
        <v>6</v>
      </c>
    </row>
    <row r="25" spans="1:12" x14ac:dyDescent="0.3">
      <c r="A25" s="1" t="s">
        <v>3</v>
      </c>
      <c r="B25" s="1">
        <f>B10+B12+B14+B16+B18+B20+B22+B24</f>
        <v>443</v>
      </c>
      <c r="C25" s="1">
        <f t="shared" ref="C25:J25" si="8">C10+C12+C14+C16+C18+C20+C22+C24</f>
        <v>443</v>
      </c>
      <c r="D25" s="1">
        <f t="shared" si="8"/>
        <v>457</v>
      </c>
      <c r="E25" s="1">
        <f t="shared" si="8"/>
        <v>572</v>
      </c>
      <c r="F25" s="1">
        <f t="shared" si="8"/>
        <v>572</v>
      </c>
      <c r="G25" s="1">
        <f t="shared" si="8"/>
        <v>572</v>
      </c>
      <c r="H25" s="1">
        <f t="shared" si="8"/>
        <v>478</v>
      </c>
      <c r="I25" s="1">
        <f t="shared" si="8"/>
        <v>478</v>
      </c>
      <c r="J25" s="1">
        <f t="shared" si="8"/>
        <v>478</v>
      </c>
      <c r="K25" s="1">
        <f>SUM(B25:J25)</f>
        <v>4493</v>
      </c>
      <c r="L25" s="1">
        <f>SUM(L9:L24)</f>
        <v>53</v>
      </c>
    </row>
  </sheetData>
  <mergeCells count="4">
    <mergeCell ref="B7:D7"/>
    <mergeCell ref="E7:G7"/>
    <mergeCell ref="H7:J7"/>
    <mergeCell ref="A1:K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initial</vt:lpstr>
      <vt:lpstr>final</vt:lpstr>
      <vt:lpstr>Takarmány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user</cp:lastModifiedBy>
  <dcterms:created xsi:type="dcterms:W3CDTF">2019-09-17T07:02:14Z</dcterms:created>
  <dcterms:modified xsi:type="dcterms:W3CDTF">2020-10-26T13:38:53Z</dcterms:modified>
</cp:coreProperties>
</file>