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7\MAHOP_21\2019\Szakmai_zarobeszamolo\Honlap_MAHOP\"/>
    </mc:Choice>
  </mc:AlternateContent>
  <bookViews>
    <workbookView xWindow="0" yWindow="0" windowWidth="10188" windowHeight="3600"/>
  </bookViews>
  <sheets>
    <sheet name="Cs_Sügér_takarmanyozás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1" l="1"/>
  <c r="K63" i="1"/>
  <c r="J63" i="1"/>
  <c r="I63" i="1"/>
  <c r="F63" i="1"/>
  <c r="E63" i="1"/>
  <c r="D63" i="1"/>
  <c r="B63" i="1"/>
  <c r="C63" i="1"/>
  <c r="G63" i="1"/>
  <c r="H63" i="1"/>
  <c r="L63" i="1"/>
  <c r="A66" i="1"/>
  <c r="B54" i="1"/>
  <c r="F65" i="1"/>
  <c r="J65" i="1"/>
  <c r="B65" i="1"/>
  <c r="F64" i="1"/>
  <c r="J64" i="1"/>
  <c r="B64" i="1"/>
  <c r="B55" i="1"/>
  <c r="L54" i="1"/>
  <c r="C54" i="1"/>
  <c r="D54" i="1"/>
  <c r="E54" i="1"/>
  <c r="F54" i="1"/>
  <c r="G54" i="1"/>
  <c r="H54" i="1"/>
  <c r="I54" i="1"/>
  <c r="J54" i="1"/>
  <c r="K54" i="1"/>
  <c r="M54" i="1"/>
  <c r="M41" i="1"/>
  <c r="M42" i="1"/>
  <c r="M43" i="1"/>
  <c r="M44" i="1"/>
  <c r="M45" i="1"/>
  <c r="M46" i="1"/>
  <c r="M47" i="1"/>
  <c r="M40" i="1"/>
  <c r="L41" i="1"/>
  <c r="L42" i="1"/>
  <c r="L43" i="1"/>
  <c r="L44" i="1"/>
  <c r="L45" i="1"/>
  <c r="L46" i="1"/>
  <c r="L47" i="1"/>
  <c r="L48" i="1"/>
  <c r="L40" i="1"/>
  <c r="K41" i="1"/>
  <c r="K42" i="1"/>
  <c r="K43" i="1"/>
  <c r="K44" i="1"/>
  <c r="K45" i="1"/>
  <c r="K46" i="1"/>
  <c r="K47" i="1"/>
  <c r="K40" i="1"/>
  <c r="J41" i="1"/>
  <c r="J42" i="1"/>
  <c r="J43" i="1"/>
  <c r="J44" i="1"/>
  <c r="J45" i="1"/>
  <c r="J46" i="1"/>
  <c r="J47" i="1"/>
  <c r="J40" i="1"/>
  <c r="I41" i="1"/>
  <c r="I42" i="1"/>
  <c r="I43" i="1"/>
  <c r="I44" i="1"/>
  <c r="I45" i="1"/>
  <c r="I40" i="1"/>
  <c r="H41" i="1"/>
  <c r="H42" i="1"/>
  <c r="H43" i="1"/>
  <c r="H44" i="1"/>
  <c r="H45" i="1"/>
  <c r="H46" i="1"/>
  <c r="H47" i="1"/>
  <c r="H48" i="1"/>
  <c r="H40" i="1"/>
  <c r="G41" i="1"/>
  <c r="G42" i="1"/>
  <c r="G43" i="1"/>
  <c r="G44" i="1"/>
  <c r="G45" i="1"/>
  <c r="G46" i="1"/>
  <c r="G47" i="1"/>
  <c r="G48" i="1"/>
  <c r="G40" i="1"/>
  <c r="F41" i="1"/>
  <c r="F42" i="1"/>
  <c r="F43" i="1"/>
  <c r="F44" i="1"/>
  <c r="F45" i="1"/>
  <c r="F46" i="1"/>
  <c r="F47" i="1"/>
  <c r="F40" i="1"/>
  <c r="E47" i="1"/>
  <c r="E45" i="1"/>
  <c r="E46" i="1"/>
  <c r="E44" i="1"/>
  <c r="E43" i="1"/>
  <c r="E41" i="1"/>
  <c r="E42" i="1"/>
  <c r="E40" i="1"/>
  <c r="D41" i="1"/>
  <c r="D42" i="1"/>
  <c r="D43" i="1"/>
  <c r="D44" i="1"/>
  <c r="D45" i="1"/>
  <c r="D46" i="1"/>
  <c r="D40" i="1"/>
  <c r="B47" i="1"/>
  <c r="C41" i="1"/>
  <c r="C42" i="1"/>
  <c r="C43" i="1"/>
  <c r="C44" i="1"/>
  <c r="C45" i="1"/>
  <c r="C46" i="1"/>
  <c r="C47" i="1"/>
  <c r="C48" i="1"/>
  <c r="C40" i="1"/>
  <c r="B41" i="1"/>
  <c r="B42" i="1"/>
  <c r="B43" i="1"/>
  <c r="B44" i="1"/>
  <c r="B45" i="1"/>
  <c r="B46" i="1"/>
  <c r="B40" i="1"/>
  <c r="C39" i="1"/>
  <c r="D39" i="1"/>
  <c r="E39" i="1"/>
  <c r="F39" i="1"/>
  <c r="G39" i="1"/>
  <c r="H39" i="1"/>
  <c r="I39" i="1"/>
  <c r="J39" i="1"/>
  <c r="K39" i="1"/>
  <c r="L39" i="1"/>
  <c r="M39" i="1"/>
  <c r="B39" i="1"/>
  <c r="B36" i="1"/>
  <c r="C33" i="1"/>
  <c r="D33" i="1"/>
  <c r="E33" i="1"/>
  <c r="F33" i="1"/>
  <c r="G33" i="1"/>
  <c r="H33" i="1"/>
  <c r="I33" i="1"/>
  <c r="J33" i="1"/>
  <c r="K33" i="1"/>
  <c r="L33" i="1"/>
  <c r="M33" i="1"/>
  <c r="B33" i="1"/>
  <c r="E61" i="1"/>
  <c r="D49" i="1"/>
  <c r="D56" i="1"/>
  <c r="D57" i="1"/>
  <c r="C49" i="1"/>
  <c r="C56" i="1"/>
  <c r="C57" i="1"/>
  <c r="G49" i="1"/>
  <c r="G56" i="1"/>
  <c r="G57" i="1"/>
  <c r="B49" i="1"/>
  <c r="B56" i="1"/>
  <c r="B57" i="1"/>
  <c r="F49" i="1"/>
  <c r="F56" i="1"/>
  <c r="F57" i="1"/>
  <c r="K49" i="1"/>
  <c r="K56" i="1"/>
  <c r="K57" i="1"/>
  <c r="M49" i="1"/>
  <c r="M61" i="1"/>
  <c r="K61" i="1"/>
  <c r="C61" i="1"/>
  <c r="H49" i="1"/>
  <c r="L49" i="1"/>
  <c r="I49" i="1"/>
  <c r="I61" i="1"/>
  <c r="L61" i="1"/>
  <c r="H61" i="1"/>
  <c r="D61" i="1"/>
  <c r="J61" i="1"/>
  <c r="J49" i="1"/>
  <c r="G61" i="1"/>
  <c r="B61" i="1"/>
  <c r="F61" i="1"/>
  <c r="E49" i="1"/>
  <c r="F8" i="1"/>
  <c r="F9" i="1"/>
  <c r="F10" i="1"/>
  <c r="F11" i="1"/>
  <c r="F12" i="1"/>
  <c r="F13" i="1"/>
  <c r="F14" i="1"/>
  <c r="F15" i="1"/>
  <c r="F16" i="1"/>
  <c r="F17" i="1"/>
  <c r="F18" i="1"/>
  <c r="F7" i="1"/>
  <c r="C19" i="1"/>
  <c r="D8" i="1"/>
  <c r="D9" i="1"/>
  <c r="D10" i="1"/>
  <c r="D11" i="1"/>
  <c r="D12" i="1"/>
  <c r="D13" i="1"/>
  <c r="D14" i="1"/>
  <c r="D15" i="1"/>
  <c r="D16" i="1"/>
  <c r="D17" i="1"/>
  <c r="D18" i="1"/>
  <c r="D7" i="1"/>
  <c r="E19" i="1"/>
  <c r="F19" i="1"/>
  <c r="C50" i="1"/>
  <c r="C59" i="1"/>
  <c r="C60" i="1"/>
  <c r="G50" i="1"/>
  <c r="G59" i="1"/>
  <c r="G60" i="1"/>
  <c r="B50" i="1"/>
  <c r="K50" i="1"/>
  <c r="K59" i="1"/>
  <c r="K60" i="1"/>
  <c r="D50" i="1"/>
  <c r="D59" i="1"/>
  <c r="D60" i="1"/>
  <c r="F50" i="1"/>
  <c r="D19" i="1"/>
  <c r="E56" i="1"/>
  <c r="E57" i="1"/>
  <c r="B66" i="1"/>
  <c r="E50" i="1"/>
  <c r="E59" i="1"/>
  <c r="H56" i="1"/>
  <c r="H57" i="1"/>
  <c r="H50" i="1"/>
  <c r="H59" i="1"/>
  <c r="H60" i="1"/>
  <c r="L56" i="1"/>
  <c r="L57" i="1"/>
  <c r="L50" i="1"/>
  <c r="L59" i="1"/>
  <c r="L60" i="1"/>
  <c r="J56" i="1"/>
  <c r="J57" i="1"/>
  <c r="J50" i="1"/>
  <c r="I56" i="1"/>
  <c r="I57" i="1"/>
  <c r="I50" i="1"/>
  <c r="I59" i="1"/>
  <c r="I60" i="1"/>
  <c r="M56" i="1"/>
  <c r="M57" i="1"/>
  <c r="M50" i="1"/>
  <c r="M59" i="1"/>
  <c r="M60" i="1"/>
  <c r="L53" i="1"/>
  <c r="H53" i="1"/>
  <c r="F59" i="1"/>
  <c r="F60" i="1"/>
  <c r="D53" i="1"/>
  <c r="F67" i="1"/>
  <c r="F69" i="1"/>
  <c r="F68" i="1"/>
  <c r="J67" i="1"/>
  <c r="J66" i="1"/>
  <c r="F66" i="1"/>
  <c r="B67" i="1"/>
  <c r="K62" i="1"/>
  <c r="C62" i="1"/>
  <c r="D52" i="1"/>
  <c r="B59" i="1"/>
  <c r="B60" i="1"/>
  <c r="G62" i="1"/>
  <c r="H62" i="1"/>
  <c r="D62" i="1"/>
  <c r="L62" i="1"/>
  <c r="M62" i="1"/>
  <c r="F62" i="1"/>
  <c r="I62" i="1"/>
  <c r="E60" i="1"/>
  <c r="E62" i="1"/>
  <c r="J59" i="1"/>
  <c r="L52" i="1"/>
  <c r="H52" i="1"/>
  <c r="B69" i="1"/>
  <c r="B68" i="1"/>
  <c r="B62" i="1"/>
  <c r="J60" i="1"/>
  <c r="J69" i="1"/>
  <c r="J62" i="1"/>
  <c r="J68" i="1"/>
</calcChain>
</file>

<file path=xl/sharedStrings.xml><?xml version="1.0" encoding="utf-8"?>
<sst xmlns="http://schemas.openxmlformats.org/spreadsheetml/2006/main" count="44" uniqueCount="37">
  <si>
    <t>csoport</t>
  </si>
  <si>
    <t>átlag (g)</t>
  </si>
  <si>
    <t>biom g</t>
  </si>
  <si>
    <t>ttömeg g</t>
  </si>
  <si>
    <t>össz tak</t>
  </si>
  <si>
    <t>napi tak 5%</t>
  </si>
  <si>
    <t>napi tak</t>
  </si>
  <si>
    <t>intenzitas</t>
  </si>
  <si>
    <t>2 x</t>
  </si>
  <si>
    <t xml:space="preserve">3 x </t>
  </si>
  <si>
    <t xml:space="preserve">4 x </t>
  </si>
  <si>
    <t>2,1,1</t>
  </si>
  <si>
    <t>1,1,1,1,</t>
  </si>
  <si>
    <t>forgás</t>
  </si>
  <si>
    <t>idő</t>
  </si>
  <si>
    <t>8:00 - 20:00</t>
  </si>
  <si>
    <t>8:00 - 14:00 - 20:00</t>
  </si>
  <si>
    <t>8:00 - 12:00 - 16:00 - 20:00</t>
  </si>
  <si>
    <t>Akvárium</t>
  </si>
  <si>
    <t>össz</t>
  </si>
  <si>
    <t>ő</t>
  </si>
  <si>
    <t>maradék táp</t>
  </si>
  <si>
    <t>átl</t>
  </si>
  <si>
    <t>tak. Fogy.</t>
  </si>
  <si>
    <t>AQUA GARAND</t>
  </si>
  <si>
    <t>1,2 mm</t>
  </si>
  <si>
    <t>54/18</t>
  </si>
  <si>
    <t>biom i</t>
  </si>
  <si>
    <t>biom f</t>
  </si>
  <si>
    <t>FCR</t>
  </si>
  <si>
    <t>SGR</t>
  </si>
  <si>
    <t>Bwi</t>
  </si>
  <si>
    <t>BWf</t>
  </si>
  <si>
    <t>szórás</t>
  </si>
  <si>
    <t>CV%</t>
  </si>
  <si>
    <t>S%</t>
  </si>
  <si>
    <t xml:space="preserve">MAHOP-2.1.1-2016-2017-00002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</si>
</sst>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F400]h:mm:ss\ AM/PM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/>
    <xf numFmtId="0" fontId="0" fillId="0" borderId="13" xfId="0" applyFill="1" applyBorder="1"/>
    <xf numFmtId="0" fontId="0" fillId="0" borderId="14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0" xfId="0" applyFill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1</xdr:col>
      <xdr:colOff>693531</xdr:colOff>
      <xdr:row>4</xdr:row>
      <xdr:rowOff>150951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22860"/>
          <a:ext cx="1280271" cy="859611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0</xdr:row>
      <xdr:rowOff>0</xdr:rowOff>
    </xdr:from>
    <xdr:to>
      <xdr:col>9</xdr:col>
      <xdr:colOff>336938</xdr:colOff>
      <xdr:row>4</xdr:row>
      <xdr:rowOff>128091</xdr:rowOff>
    </xdr:to>
    <xdr:pic>
      <xdr:nvPicPr>
        <xdr:cNvPr id="5" name="Kép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6280" y="0"/>
          <a:ext cx="1548518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workbookViewId="0">
      <selection activeCell="I20" sqref="I20"/>
    </sheetView>
  </sheetViews>
  <sheetFormatPr defaultRowHeight="14.4" x14ac:dyDescent="0.3"/>
  <cols>
    <col min="2" max="2" width="10.33203125" customWidth="1"/>
    <col min="5" max="5" width="12.5546875" bestFit="1" customWidth="1"/>
    <col min="13" max="13" width="9.6640625" bestFit="1" customWidth="1"/>
    <col min="15" max="15" width="23.44140625" bestFit="1" customWidth="1"/>
    <col min="16" max="16" width="11.88671875" customWidth="1"/>
  </cols>
  <sheetData>
    <row r="1" spans="2:15" x14ac:dyDescent="0.3">
      <c r="C1" s="54" t="s">
        <v>36</v>
      </c>
      <c r="D1" s="55"/>
      <c r="E1" s="55"/>
      <c r="F1" s="55"/>
      <c r="G1" s="55"/>
    </row>
    <row r="2" spans="2:15" x14ac:dyDescent="0.3">
      <c r="C2" s="55"/>
      <c r="D2" s="55"/>
      <c r="E2" s="55"/>
      <c r="F2" s="55"/>
      <c r="G2" s="55"/>
    </row>
    <row r="3" spans="2:15" x14ac:dyDescent="0.3">
      <c r="C3" s="55"/>
      <c r="D3" s="55"/>
      <c r="E3" s="55"/>
      <c r="F3" s="55"/>
      <c r="G3" s="55"/>
    </row>
    <row r="4" spans="2:15" x14ac:dyDescent="0.3">
      <c r="C4" s="55"/>
      <c r="D4" s="55"/>
      <c r="E4" s="55"/>
      <c r="F4" s="55"/>
      <c r="G4" s="55"/>
    </row>
    <row r="6" spans="2:15" x14ac:dyDescent="0.3">
      <c r="B6" s="2" t="s">
        <v>0</v>
      </c>
      <c r="C6" s="2" t="s">
        <v>2</v>
      </c>
      <c r="D6" s="2" t="s">
        <v>3</v>
      </c>
      <c r="E6" s="2" t="s">
        <v>5</v>
      </c>
      <c r="F6" s="2" t="s">
        <v>4</v>
      </c>
      <c r="H6" s="50" t="s">
        <v>18</v>
      </c>
      <c r="I6" s="50"/>
      <c r="J6" s="50"/>
      <c r="K6" s="50"/>
      <c r="L6" s="9" t="s">
        <v>6</v>
      </c>
      <c r="M6" s="9" t="s">
        <v>7</v>
      </c>
      <c r="N6" s="2" t="s">
        <v>13</v>
      </c>
      <c r="O6" s="2" t="s">
        <v>14</v>
      </c>
    </row>
    <row r="7" spans="2:15" x14ac:dyDescent="0.3">
      <c r="B7" s="3">
        <v>1</v>
      </c>
      <c r="C7" s="3">
        <v>39.299999999999997</v>
      </c>
      <c r="D7" s="3">
        <f>C7/10</f>
        <v>3.9299999999999997</v>
      </c>
      <c r="E7" s="7">
        <v>2</v>
      </c>
      <c r="F7" s="3">
        <f>E7*28</f>
        <v>56</v>
      </c>
      <c r="H7" s="13">
        <v>1</v>
      </c>
      <c r="I7" s="13">
        <v>2</v>
      </c>
      <c r="J7" s="13">
        <v>3</v>
      </c>
      <c r="K7" s="14">
        <v>4</v>
      </c>
      <c r="L7" s="8">
        <v>2</v>
      </c>
      <c r="M7" s="3" t="s">
        <v>8</v>
      </c>
      <c r="N7" s="10">
        <v>2.2000000000000002</v>
      </c>
      <c r="O7" s="12" t="s">
        <v>15</v>
      </c>
    </row>
    <row r="8" spans="2:15" x14ac:dyDescent="0.3">
      <c r="B8" s="3">
        <v>2</v>
      </c>
      <c r="C8" s="3">
        <v>39.299999999999997</v>
      </c>
      <c r="D8" s="3">
        <f t="shared" ref="D8:D18" si="0">C8/10</f>
        <v>3.9299999999999997</v>
      </c>
      <c r="E8" s="7">
        <v>2</v>
      </c>
      <c r="F8" s="3">
        <f t="shared" ref="F8:F18" si="1">E8*28</f>
        <v>56</v>
      </c>
      <c r="H8" s="13">
        <v>5</v>
      </c>
      <c r="I8" s="13">
        <v>6</v>
      </c>
      <c r="J8" s="13">
        <v>7</v>
      </c>
      <c r="K8" s="14">
        <v>8</v>
      </c>
      <c r="L8" s="8">
        <v>2</v>
      </c>
      <c r="M8" s="3" t="s">
        <v>9</v>
      </c>
      <c r="N8" s="11" t="s">
        <v>11</v>
      </c>
      <c r="O8" s="3" t="s">
        <v>16</v>
      </c>
    </row>
    <row r="9" spans="2:15" x14ac:dyDescent="0.3">
      <c r="B9" s="3">
        <v>3</v>
      </c>
      <c r="C9" s="3">
        <v>40</v>
      </c>
      <c r="D9" s="3">
        <f t="shared" si="0"/>
        <v>4</v>
      </c>
      <c r="E9" s="7">
        <v>2</v>
      </c>
      <c r="F9" s="3">
        <f t="shared" si="1"/>
        <v>56</v>
      </c>
      <c r="H9" s="13">
        <v>9</v>
      </c>
      <c r="I9" s="13">
        <v>10</v>
      </c>
      <c r="J9" s="13">
        <v>11</v>
      </c>
      <c r="K9" s="14">
        <v>12</v>
      </c>
      <c r="L9" s="8">
        <v>2</v>
      </c>
      <c r="M9" s="3" t="s">
        <v>10</v>
      </c>
      <c r="N9" s="11" t="s">
        <v>12</v>
      </c>
      <c r="O9" s="3" t="s">
        <v>17</v>
      </c>
    </row>
    <row r="10" spans="2:15" x14ac:dyDescent="0.3">
      <c r="B10" s="3">
        <v>4</v>
      </c>
      <c r="C10" s="3">
        <v>39.299999999999997</v>
      </c>
      <c r="D10" s="3">
        <f t="shared" si="0"/>
        <v>3.9299999999999997</v>
      </c>
      <c r="E10" s="7">
        <v>2</v>
      </c>
      <c r="F10" s="3">
        <f t="shared" si="1"/>
        <v>56</v>
      </c>
    </row>
    <row r="11" spans="2:15" x14ac:dyDescent="0.3">
      <c r="B11" s="3">
        <v>5</v>
      </c>
      <c r="C11" s="3">
        <v>38.4</v>
      </c>
      <c r="D11" s="3">
        <f t="shared" si="0"/>
        <v>3.84</v>
      </c>
      <c r="E11" s="7">
        <v>2</v>
      </c>
      <c r="F11" s="3">
        <f t="shared" si="1"/>
        <v>56</v>
      </c>
    </row>
    <row r="12" spans="2:15" x14ac:dyDescent="0.3">
      <c r="B12" s="3">
        <v>6</v>
      </c>
      <c r="C12" s="3">
        <v>40.6</v>
      </c>
      <c r="D12" s="3">
        <f t="shared" si="0"/>
        <v>4.0600000000000005</v>
      </c>
      <c r="E12" s="7">
        <v>2</v>
      </c>
      <c r="F12" s="3">
        <f t="shared" si="1"/>
        <v>56</v>
      </c>
    </row>
    <row r="13" spans="2:15" x14ac:dyDescent="0.3">
      <c r="B13" s="3">
        <v>7</v>
      </c>
      <c r="C13" s="3">
        <v>39.200000000000003</v>
      </c>
      <c r="D13" s="3">
        <f t="shared" si="0"/>
        <v>3.9200000000000004</v>
      </c>
      <c r="E13" s="7">
        <v>2</v>
      </c>
      <c r="F13" s="3">
        <f t="shared" si="1"/>
        <v>56</v>
      </c>
    </row>
    <row r="14" spans="2:15" x14ac:dyDescent="0.3">
      <c r="B14" s="3">
        <v>8</v>
      </c>
      <c r="C14" s="3">
        <v>39.200000000000003</v>
      </c>
      <c r="D14" s="3">
        <f t="shared" si="0"/>
        <v>3.9200000000000004</v>
      </c>
      <c r="E14" s="7">
        <v>2</v>
      </c>
      <c r="F14" s="3">
        <f t="shared" si="1"/>
        <v>56</v>
      </c>
    </row>
    <row r="15" spans="2:15" x14ac:dyDescent="0.3">
      <c r="B15" s="3">
        <v>9</v>
      </c>
      <c r="C15" s="3">
        <v>38.1</v>
      </c>
      <c r="D15" s="3">
        <f t="shared" si="0"/>
        <v>3.81</v>
      </c>
      <c r="E15" s="7">
        <v>2</v>
      </c>
      <c r="F15" s="3">
        <f t="shared" si="1"/>
        <v>56</v>
      </c>
    </row>
    <row r="16" spans="2:15" x14ac:dyDescent="0.3">
      <c r="B16" s="3">
        <v>10</v>
      </c>
      <c r="C16" s="3">
        <v>39.200000000000003</v>
      </c>
      <c r="D16" s="3">
        <f t="shared" si="0"/>
        <v>3.9200000000000004</v>
      </c>
      <c r="E16" s="7">
        <v>2</v>
      </c>
      <c r="F16" s="3">
        <f t="shared" si="1"/>
        <v>56</v>
      </c>
    </row>
    <row r="17" spans="1:17" x14ac:dyDescent="0.3">
      <c r="B17" s="3">
        <v>11</v>
      </c>
      <c r="C17" s="3">
        <v>39.299999999999997</v>
      </c>
      <c r="D17" s="3">
        <f t="shared" si="0"/>
        <v>3.9299999999999997</v>
      </c>
      <c r="E17" s="7">
        <v>2</v>
      </c>
      <c r="F17" s="3">
        <f t="shared" si="1"/>
        <v>56</v>
      </c>
    </row>
    <row r="18" spans="1:17" x14ac:dyDescent="0.3">
      <c r="B18" s="3">
        <v>12</v>
      </c>
      <c r="C18" s="3">
        <v>39.4</v>
      </c>
      <c r="D18" s="3">
        <f t="shared" si="0"/>
        <v>3.94</v>
      </c>
      <c r="E18" s="7">
        <v>2</v>
      </c>
      <c r="F18" s="3">
        <f t="shared" si="1"/>
        <v>56</v>
      </c>
    </row>
    <row r="19" spans="1:17" x14ac:dyDescent="0.3">
      <c r="A19" s="1" t="s">
        <v>1</v>
      </c>
      <c r="B19" s="4" t="s">
        <v>0</v>
      </c>
      <c r="C19" s="5">
        <f>AVERAGE(C7:C18)</f>
        <v>39.274999999999999</v>
      </c>
      <c r="D19" s="5">
        <f>AVERAGE(D7:D18)</f>
        <v>3.9275000000000002</v>
      </c>
      <c r="E19" s="6">
        <f>SUM(E7:E18)</f>
        <v>24</v>
      </c>
      <c r="F19" s="4">
        <f>E19*28</f>
        <v>672</v>
      </c>
      <c r="G19" s="18"/>
      <c r="H19" s="18"/>
    </row>
    <row r="20" spans="1:17" x14ac:dyDescent="0.3">
      <c r="A20" s="1"/>
      <c r="B20" s="4"/>
      <c r="C20" s="5"/>
      <c r="D20" s="4"/>
      <c r="E20" s="4"/>
      <c r="F20" s="4"/>
      <c r="O20" s="52"/>
      <c r="P20" s="52"/>
      <c r="Q20" s="52"/>
    </row>
    <row r="21" spans="1:17" x14ac:dyDescent="0.3">
      <c r="O21" s="23"/>
      <c r="P21" s="23"/>
      <c r="Q21" s="23"/>
    </row>
    <row r="22" spans="1:17" x14ac:dyDescent="0.3">
      <c r="B22" s="3">
        <v>1</v>
      </c>
      <c r="C22" s="3">
        <v>2</v>
      </c>
      <c r="D22" s="3">
        <v>3</v>
      </c>
      <c r="E22" s="34">
        <v>4</v>
      </c>
      <c r="F22" s="3">
        <v>5</v>
      </c>
      <c r="G22" s="3">
        <v>6</v>
      </c>
      <c r="H22" s="3">
        <v>7</v>
      </c>
      <c r="I22" s="3">
        <v>8</v>
      </c>
      <c r="J22" s="3">
        <v>9</v>
      </c>
      <c r="K22" s="3">
        <v>10</v>
      </c>
      <c r="L22" s="3">
        <v>11</v>
      </c>
      <c r="M22" s="3">
        <v>12</v>
      </c>
      <c r="O22" s="53"/>
      <c r="P22" s="23"/>
      <c r="Q22" s="53"/>
    </row>
    <row r="23" spans="1:17" x14ac:dyDescent="0.3">
      <c r="A23">
        <v>1</v>
      </c>
      <c r="B23">
        <v>12.1</v>
      </c>
      <c r="C23">
        <v>18.100000000000001</v>
      </c>
      <c r="D23">
        <v>13.6</v>
      </c>
      <c r="E23">
        <v>12.6</v>
      </c>
      <c r="F23">
        <v>18.8</v>
      </c>
      <c r="G23">
        <v>15.5</v>
      </c>
      <c r="H23">
        <v>16.100000000000001</v>
      </c>
      <c r="I23">
        <v>19.2</v>
      </c>
      <c r="J23">
        <v>9.3000000000000007</v>
      </c>
      <c r="K23">
        <v>13.3</v>
      </c>
      <c r="L23">
        <v>13.1</v>
      </c>
      <c r="M23">
        <v>12</v>
      </c>
      <c r="O23" s="23"/>
      <c r="P23" s="23"/>
      <c r="Q23" s="23"/>
    </row>
    <row r="24" spans="1:17" x14ac:dyDescent="0.3">
      <c r="A24">
        <v>2</v>
      </c>
      <c r="B24">
        <v>27.4</v>
      </c>
      <c r="C24">
        <v>29.1</v>
      </c>
      <c r="D24">
        <v>30.5</v>
      </c>
      <c r="E24">
        <v>23.2</v>
      </c>
      <c r="F24">
        <v>31.7</v>
      </c>
      <c r="G24">
        <v>31</v>
      </c>
      <c r="H24">
        <v>24.2</v>
      </c>
      <c r="I24">
        <v>31.1</v>
      </c>
      <c r="J24">
        <v>25.5</v>
      </c>
      <c r="K24">
        <v>30</v>
      </c>
      <c r="L24">
        <v>34.1</v>
      </c>
      <c r="M24">
        <v>29.9</v>
      </c>
      <c r="O24" s="23"/>
      <c r="P24" s="23"/>
      <c r="Q24" s="23"/>
    </row>
    <row r="25" spans="1:17" x14ac:dyDescent="0.3">
      <c r="A25">
        <v>3</v>
      </c>
      <c r="B25">
        <v>41</v>
      </c>
      <c r="C25">
        <v>42.2</v>
      </c>
      <c r="D25">
        <v>43.8</v>
      </c>
      <c r="E25">
        <v>35.5</v>
      </c>
      <c r="F25">
        <v>40.700000000000003</v>
      </c>
      <c r="G25">
        <v>44.6</v>
      </c>
      <c r="H25">
        <v>36.200000000000003</v>
      </c>
      <c r="I25">
        <v>44.2</v>
      </c>
      <c r="J25">
        <v>45.5</v>
      </c>
      <c r="K25">
        <v>40.1</v>
      </c>
      <c r="L25">
        <v>54.2</v>
      </c>
      <c r="M25">
        <v>46.1</v>
      </c>
      <c r="O25" s="23"/>
      <c r="P25" s="23"/>
      <c r="Q25" s="23"/>
    </row>
    <row r="26" spans="1:17" x14ac:dyDescent="0.3">
      <c r="A26">
        <v>4</v>
      </c>
      <c r="B26">
        <v>56.2</v>
      </c>
      <c r="C26">
        <v>51</v>
      </c>
      <c r="D26">
        <v>56.5</v>
      </c>
      <c r="E26">
        <v>52.7</v>
      </c>
      <c r="F26">
        <v>54.9</v>
      </c>
      <c r="G26">
        <v>59.8</v>
      </c>
      <c r="H26">
        <v>51.7</v>
      </c>
      <c r="I26">
        <v>56.4</v>
      </c>
      <c r="J26">
        <v>62.4</v>
      </c>
      <c r="K26">
        <v>54.1</v>
      </c>
      <c r="L26">
        <v>67.400000000000006</v>
      </c>
      <c r="M26">
        <v>66.3</v>
      </c>
      <c r="O26" s="52"/>
      <c r="P26" s="52"/>
      <c r="Q26" s="52"/>
    </row>
    <row r="27" spans="1:17" x14ac:dyDescent="0.3">
      <c r="A27">
        <v>5</v>
      </c>
      <c r="B27">
        <v>74.8</v>
      </c>
      <c r="C27">
        <v>65.3</v>
      </c>
      <c r="D27">
        <v>69.400000000000006</v>
      </c>
      <c r="E27" s="17"/>
      <c r="F27">
        <v>68.5</v>
      </c>
      <c r="G27">
        <v>70.7</v>
      </c>
      <c r="H27">
        <v>69.3</v>
      </c>
      <c r="I27">
        <v>69.599999999999994</v>
      </c>
      <c r="J27">
        <v>71.7</v>
      </c>
      <c r="K27">
        <v>68.599999999999994</v>
      </c>
      <c r="L27">
        <v>78</v>
      </c>
      <c r="M27">
        <v>76.5</v>
      </c>
      <c r="P27" s="4"/>
      <c r="Q27" s="4"/>
    </row>
    <row r="28" spans="1:17" x14ac:dyDescent="0.3">
      <c r="A28">
        <v>6</v>
      </c>
      <c r="B28">
        <v>86.2</v>
      </c>
      <c r="C28">
        <v>81.400000000000006</v>
      </c>
      <c r="D28">
        <v>80.3</v>
      </c>
      <c r="E28">
        <v>12.7</v>
      </c>
      <c r="F28">
        <v>82.6</v>
      </c>
      <c r="G28">
        <v>86.6</v>
      </c>
      <c r="H28">
        <v>83.8</v>
      </c>
      <c r="I28">
        <v>81</v>
      </c>
      <c r="J28">
        <v>85.6</v>
      </c>
      <c r="K28">
        <v>78.099999999999994</v>
      </c>
      <c r="L28">
        <v>90.6</v>
      </c>
      <c r="M28">
        <v>84.1</v>
      </c>
      <c r="P28" s="4"/>
      <c r="Q28" s="4"/>
    </row>
    <row r="29" spans="1:17" x14ac:dyDescent="0.3">
      <c r="A29">
        <v>7</v>
      </c>
      <c r="B29">
        <v>103.8</v>
      </c>
      <c r="C29">
        <v>93.2</v>
      </c>
      <c r="D29">
        <v>97.4</v>
      </c>
      <c r="E29">
        <v>27.2</v>
      </c>
      <c r="F29">
        <v>95.7</v>
      </c>
      <c r="G29">
        <v>99.4</v>
      </c>
      <c r="H29">
        <v>98.4</v>
      </c>
      <c r="I29">
        <v>93.7</v>
      </c>
      <c r="J29">
        <v>109.9</v>
      </c>
      <c r="K29">
        <v>93.2</v>
      </c>
      <c r="L29">
        <v>99</v>
      </c>
      <c r="M29">
        <v>95.7</v>
      </c>
      <c r="P29" s="4"/>
      <c r="Q29" s="4"/>
    </row>
    <row r="30" spans="1:17" x14ac:dyDescent="0.3">
      <c r="A30">
        <v>8</v>
      </c>
      <c r="B30">
        <v>114.8</v>
      </c>
      <c r="C30">
        <v>108.1</v>
      </c>
      <c r="D30">
        <v>113.1</v>
      </c>
      <c r="E30">
        <v>42.5</v>
      </c>
      <c r="F30">
        <v>108.5</v>
      </c>
      <c r="G30">
        <v>113.2</v>
      </c>
      <c r="H30">
        <v>108.9</v>
      </c>
      <c r="J30">
        <v>118.5</v>
      </c>
      <c r="K30">
        <v>108.6</v>
      </c>
      <c r="L30">
        <v>113.8</v>
      </c>
      <c r="M30">
        <v>106.5</v>
      </c>
      <c r="P30" s="4"/>
      <c r="Q30" s="4"/>
    </row>
    <row r="31" spans="1:17" x14ac:dyDescent="0.3">
      <c r="A31">
        <v>9</v>
      </c>
      <c r="C31">
        <v>126.4</v>
      </c>
      <c r="E31">
        <v>58.7</v>
      </c>
      <c r="F31">
        <v>121.1</v>
      </c>
      <c r="G31">
        <v>124.3</v>
      </c>
      <c r="H31">
        <v>122.1</v>
      </c>
      <c r="J31">
        <v>124.6</v>
      </c>
      <c r="K31">
        <v>120.2</v>
      </c>
      <c r="L31">
        <v>125.5</v>
      </c>
      <c r="M31">
        <v>117.6</v>
      </c>
      <c r="P31" s="5"/>
      <c r="Q31" s="5"/>
    </row>
    <row r="32" spans="1:17" x14ac:dyDescent="0.3">
      <c r="A32">
        <v>10</v>
      </c>
      <c r="C32">
        <v>139.5</v>
      </c>
      <c r="E32">
        <v>71.400000000000006</v>
      </c>
      <c r="G32">
        <v>132.69999999999999</v>
      </c>
      <c r="H32">
        <v>133.80000000000001</v>
      </c>
      <c r="L32">
        <v>138.80000000000001</v>
      </c>
      <c r="M32" t="s">
        <v>20</v>
      </c>
      <c r="P32" s="5"/>
      <c r="Q32" s="5"/>
    </row>
    <row r="33" spans="1:15" x14ac:dyDescent="0.3">
      <c r="A33" s="16" t="s">
        <v>19</v>
      </c>
      <c r="B33" s="3">
        <f>SUM(B23:B32)</f>
        <v>516.29999999999995</v>
      </c>
      <c r="C33" s="3">
        <f t="shared" ref="C33:M33" si="2">SUM(C23:C32)</f>
        <v>754.3</v>
      </c>
      <c r="D33" s="3">
        <f t="shared" si="2"/>
        <v>504.6</v>
      </c>
      <c r="E33" s="3">
        <f t="shared" si="2"/>
        <v>336.5</v>
      </c>
      <c r="F33" s="3">
        <f t="shared" si="2"/>
        <v>622.5</v>
      </c>
      <c r="G33" s="3">
        <f t="shared" si="2"/>
        <v>777.8</v>
      </c>
      <c r="H33" s="3">
        <f t="shared" si="2"/>
        <v>744.5</v>
      </c>
      <c r="I33" s="3">
        <f t="shared" si="2"/>
        <v>395.2</v>
      </c>
      <c r="J33" s="3">
        <f t="shared" si="2"/>
        <v>653</v>
      </c>
      <c r="K33" s="3">
        <f t="shared" si="2"/>
        <v>606.20000000000005</v>
      </c>
      <c r="L33" s="3">
        <f t="shared" si="2"/>
        <v>814.5</v>
      </c>
      <c r="M33" s="3">
        <f t="shared" si="2"/>
        <v>634.69999999999993</v>
      </c>
    </row>
    <row r="34" spans="1:15" x14ac:dyDescent="0.3">
      <c r="C34">
        <v>150.30000000000001</v>
      </c>
    </row>
    <row r="35" spans="1:15" x14ac:dyDescent="0.3">
      <c r="A35" t="s">
        <v>21</v>
      </c>
      <c r="B35">
        <v>43</v>
      </c>
      <c r="C35">
        <v>38</v>
      </c>
      <c r="D35">
        <v>34.4</v>
      </c>
      <c r="E35">
        <v>30.4</v>
      </c>
      <c r="F35">
        <v>34.5</v>
      </c>
      <c r="G35">
        <v>33.1</v>
      </c>
      <c r="H35">
        <v>53</v>
      </c>
      <c r="I35">
        <v>63.9</v>
      </c>
      <c r="J35">
        <v>36.1</v>
      </c>
      <c r="K35">
        <v>31.6</v>
      </c>
      <c r="L35">
        <v>19.600000000000001</v>
      </c>
      <c r="M35">
        <v>46.4</v>
      </c>
    </row>
    <row r="36" spans="1:15" x14ac:dyDescent="0.3">
      <c r="B36">
        <f>B30/8</f>
        <v>14.35</v>
      </c>
    </row>
    <row r="37" spans="1:15" ht="15" thickBot="1" x14ac:dyDescent="0.35"/>
    <row r="38" spans="1:15" x14ac:dyDescent="0.3">
      <c r="B38" s="20">
        <v>1</v>
      </c>
      <c r="C38" s="21">
        <v>2</v>
      </c>
      <c r="D38" s="21">
        <v>3</v>
      </c>
      <c r="E38" s="35">
        <v>4</v>
      </c>
      <c r="F38" s="20">
        <v>5</v>
      </c>
      <c r="G38" s="21">
        <v>6</v>
      </c>
      <c r="H38" s="21">
        <v>7</v>
      </c>
      <c r="I38" s="31">
        <v>8</v>
      </c>
      <c r="J38" s="20">
        <v>9</v>
      </c>
      <c r="K38" s="21">
        <v>10</v>
      </c>
      <c r="L38" s="21">
        <v>11</v>
      </c>
      <c r="M38" s="31">
        <v>12</v>
      </c>
    </row>
    <row r="39" spans="1:15" x14ac:dyDescent="0.3">
      <c r="A39">
        <v>1</v>
      </c>
      <c r="B39" s="22">
        <f>B23</f>
        <v>12.1</v>
      </c>
      <c r="C39" s="23">
        <f t="shared" ref="C39:M39" si="3">C23</f>
        <v>18.100000000000001</v>
      </c>
      <c r="D39" s="23">
        <f t="shared" si="3"/>
        <v>13.6</v>
      </c>
      <c r="E39" s="24">
        <f t="shared" si="3"/>
        <v>12.6</v>
      </c>
      <c r="F39" s="22">
        <f t="shared" si="3"/>
        <v>18.8</v>
      </c>
      <c r="G39" s="23">
        <f t="shared" si="3"/>
        <v>15.5</v>
      </c>
      <c r="H39" s="23">
        <f t="shared" si="3"/>
        <v>16.100000000000001</v>
      </c>
      <c r="I39" s="24">
        <f t="shared" si="3"/>
        <v>19.2</v>
      </c>
      <c r="J39" s="22">
        <f t="shared" si="3"/>
        <v>9.3000000000000007</v>
      </c>
      <c r="K39" s="23">
        <f t="shared" si="3"/>
        <v>13.3</v>
      </c>
      <c r="L39" s="23">
        <f t="shared" si="3"/>
        <v>13.1</v>
      </c>
      <c r="M39" s="24">
        <f t="shared" si="3"/>
        <v>12</v>
      </c>
    </row>
    <row r="40" spans="1:15" x14ac:dyDescent="0.3">
      <c r="A40">
        <v>2</v>
      </c>
      <c r="B40" s="22">
        <f t="shared" ref="B40:M40" si="4">B24-B23</f>
        <v>15.299999999999999</v>
      </c>
      <c r="C40" s="23">
        <f t="shared" si="4"/>
        <v>11</v>
      </c>
      <c r="D40" s="23">
        <f t="shared" si="4"/>
        <v>16.899999999999999</v>
      </c>
      <c r="E40" s="24">
        <f t="shared" si="4"/>
        <v>10.6</v>
      </c>
      <c r="F40" s="22">
        <f t="shared" si="4"/>
        <v>12.899999999999999</v>
      </c>
      <c r="G40" s="23">
        <f t="shared" si="4"/>
        <v>15.5</v>
      </c>
      <c r="H40" s="23">
        <f t="shared" si="4"/>
        <v>8.0999999999999979</v>
      </c>
      <c r="I40" s="24">
        <f t="shared" si="4"/>
        <v>11.900000000000002</v>
      </c>
      <c r="J40" s="22">
        <f t="shared" si="4"/>
        <v>16.2</v>
      </c>
      <c r="K40" s="23">
        <f t="shared" si="4"/>
        <v>16.7</v>
      </c>
      <c r="L40" s="23">
        <f t="shared" si="4"/>
        <v>21</v>
      </c>
      <c r="M40" s="24">
        <f t="shared" si="4"/>
        <v>17.899999999999999</v>
      </c>
    </row>
    <row r="41" spans="1:15" x14ac:dyDescent="0.3">
      <c r="A41">
        <v>3</v>
      </c>
      <c r="B41" s="22">
        <f t="shared" ref="B41:M46" si="5">B25-B24</f>
        <v>13.600000000000001</v>
      </c>
      <c r="C41" s="23">
        <f t="shared" si="5"/>
        <v>13.100000000000001</v>
      </c>
      <c r="D41" s="23">
        <f t="shared" si="5"/>
        <v>13.299999999999997</v>
      </c>
      <c r="E41" s="24">
        <f t="shared" si="5"/>
        <v>12.3</v>
      </c>
      <c r="F41" s="22">
        <f t="shared" si="5"/>
        <v>9.0000000000000036</v>
      </c>
      <c r="G41" s="23">
        <f t="shared" si="5"/>
        <v>13.600000000000001</v>
      </c>
      <c r="H41" s="23">
        <f t="shared" si="5"/>
        <v>12.000000000000004</v>
      </c>
      <c r="I41" s="24">
        <f t="shared" si="5"/>
        <v>13.100000000000001</v>
      </c>
      <c r="J41" s="22">
        <f t="shared" si="5"/>
        <v>20</v>
      </c>
      <c r="K41" s="23">
        <f t="shared" si="5"/>
        <v>10.100000000000001</v>
      </c>
      <c r="L41" s="23">
        <f t="shared" si="5"/>
        <v>20.100000000000001</v>
      </c>
      <c r="M41" s="24">
        <f t="shared" si="5"/>
        <v>16.200000000000003</v>
      </c>
    </row>
    <row r="42" spans="1:15" x14ac:dyDescent="0.3">
      <c r="A42">
        <v>4</v>
      </c>
      <c r="B42" s="22">
        <f t="shared" si="5"/>
        <v>15.200000000000003</v>
      </c>
      <c r="C42" s="23">
        <f t="shared" si="5"/>
        <v>8.7999999999999972</v>
      </c>
      <c r="D42" s="23">
        <f t="shared" si="5"/>
        <v>12.700000000000003</v>
      </c>
      <c r="E42" s="24">
        <f t="shared" si="5"/>
        <v>17.200000000000003</v>
      </c>
      <c r="F42" s="22">
        <f t="shared" si="5"/>
        <v>14.199999999999996</v>
      </c>
      <c r="G42" s="23">
        <f t="shared" si="5"/>
        <v>15.199999999999996</v>
      </c>
      <c r="H42" s="23">
        <f t="shared" si="5"/>
        <v>15.5</v>
      </c>
      <c r="I42" s="24">
        <f t="shared" si="5"/>
        <v>12.199999999999996</v>
      </c>
      <c r="J42" s="22">
        <f t="shared" si="5"/>
        <v>16.899999999999999</v>
      </c>
      <c r="K42" s="23">
        <f t="shared" si="5"/>
        <v>14</v>
      </c>
      <c r="L42" s="23">
        <f t="shared" si="5"/>
        <v>13.200000000000003</v>
      </c>
      <c r="M42" s="24">
        <f t="shared" si="5"/>
        <v>20.199999999999996</v>
      </c>
    </row>
    <row r="43" spans="1:15" x14ac:dyDescent="0.3">
      <c r="A43">
        <v>5</v>
      </c>
      <c r="B43" s="22">
        <f t="shared" si="5"/>
        <v>18.599999999999994</v>
      </c>
      <c r="C43" s="23">
        <f t="shared" si="5"/>
        <v>14.299999999999997</v>
      </c>
      <c r="D43" s="23">
        <f t="shared" si="5"/>
        <v>12.900000000000006</v>
      </c>
      <c r="E43" s="25">
        <f>E28</f>
        <v>12.7</v>
      </c>
      <c r="F43" s="22">
        <f t="shared" ref="F43:M47" si="6">F27-F26</f>
        <v>13.600000000000001</v>
      </c>
      <c r="G43" s="23">
        <f t="shared" si="6"/>
        <v>10.900000000000006</v>
      </c>
      <c r="H43" s="23">
        <f t="shared" si="6"/>
        <v>17.599999999999994</v>
      </c>
      <c r="I43" s="24">
        <f t="shared" si="6"/>
        <v>13.199999999999996</v>
      </c>
      <c r="J43" s="22">
        <f t="shared" si="6"/>
        <v>9.3000000000000043</v>
      </c>
      <c r="K43" s="23">
        <f t="shared" si="6"/>
        <v>14.499999999999993</v>
      </c>
      <c r="L43" s="23">
        <f t="shared" si="6"/>
        <v>10.599999999999994</v>
      </c>
      <c r="M43" s="24">
        <f t="shared" si="6"/>
        <v>10.200000000000003</v>
      </c>
    </row>
    <row r="44" spans="1:15" x14ac:dyDescent="0.3">
      <c r="A44">
        <v>6</v>
      </c>
      <c r="B44" s="22">
        <f t="shared" si="5"/>
        <v>11.400000000000006</v>
      </c>
      <c r="C44" s="23">
        <f t="shared" si="5"/>
        <v>16.100000000000009</v>
      </c>
      <c r="D44" s="23">
        <f t="shared" si="5"/>
        <v>10.899999999999991</v>
      </c>
      <c r="E44" s="24">
        <f>E29-E28</f>
        <v>14.5</v>
      </c>
      <c r="F44" s="22">
        <f t="shared" si="6"/>
        <v>14.099999999999994</v>
      </c>
      <c r="G44" s="23">
        <f t="shared" si="6"/>
        <v>15.899999999999991</v>
      </c>
      <c r="H44" s="23">
        <f t="shared" si="6"/>
        <v>14.5</v>
      </c>
      <c r="I44" s="24">
        <f t="shared" si="6"/>
        <v>11.400000000000006</v>
      </c>
      <c r="J44" s="22">
        <f t="shared" si="6"/>
        <v>13.899999999999991</v>
      </c>
      <c r="K44" s="23">
        <f t="shared" si="6"/>
        <v>9.5</v>
      </c>
      <c r="L44" s="23">
        <f t="shared" si="6"/>
        <v>12.599999999999994</v>
      </c>
      <c r="M44" s="24">
        <f t="shared" si="6"/>
        <v>7.5999999999999943</v>
      </c>
    </row>
    <row r="45" spans="1:15" x14ac:dyDescent="0.3">
      <c r="A45">
        <v>7</v>
      </c>
      <c r="B45" s="22">
        <f t="shared" si="5"/>
        <v>17.599999999999994</v>
      </c>
      <c r="C45" s="23">
        <f t="shared" si="5"/>
        <v>11.799999999999997</v>
      </c>
      <c r="D45" s="23">
        <f t="shared" si="5"/>
        <v>17.100000000000009</v>
      </c>
      <c r="E45" s="24">
        <f t="shared" ref="E45:E46" si="7">E30-E29</f>
        <v>15.3</v>
      </c>
      <c r="F45" s="22">
        <f t="shared" si="6"/>
        <v>13.100000000000009</v>
      </c>
      <c r="G45" s="23">
        <f t="shared" si="6"/>
        <v>12.800000000000011</v>
      </c>
      <c r="H45" s="23">
        <f t="shared" si="6"/>
        <v>14.600000000000009</v>
      </c>
      <c r="I45" s="24">
        <f t="shared" si="6"/>
        <v>12.700000000000003</v>
      </c>
      <c r="J45" s="22">
        <f t="shared" si="6"/>
        <v>24.300000000000011</v>
      </c>
      <c r="K45" s="23">
        <f t="shared" si="6"/>
        <v>15.100000000000009</v>
      </c>
      <c r="L45" s="23">
        <f t="shared" si="6"/>
        <v>8.4000000000000057</v>
      </c>
      <c r="M45" s="24">
        <f t="shared" si="6"/>
        <v>11.600000000000009</v>
      </c>
    </row>
    <row r="46" spans="1:15" x14ac:dyDescent="0.3">
      <c r="A46">
        <v>8</v>
      </c>
      <c r="B46" s="22">
        <f t="shared" si="5"/>
        <v>11</v>
      </c>
      <c r="C46" s="23">
        <f t="shared" si="5"/>
        <v>14.899999999999991</v>
      </c>
      <c r="D46" s="23">
        <f t="shared" si="5"/>
        <v>15.699999999999989</v>
      </c>
      <c r="E46" s="24">
        <f t="shared" si="7"/>
        <v>16.200000000000003</v>
      </c>
      <c r="F46" s="22">
        <f t="shared" si="6"/>
        <v>12.799999999999997</v>
      </c>
      <c r="G46" s="23">
        <f t="shared" si="6"/>
        <v>13.799999999999997</v>
      </c>
      <c r="H46" s="23">
        <f t="shared" si="6"/>
        <v>10.5</v>
      </c>
      <c r="I46" s="24"/>
      <c r="J46" s="22">
        <f t="shared" ref="J46:M47" si="8">J30-J29</f>
        <v>8.5999999999999943</v>
      </c>
      <c r="K46" s="23">
        <f t="shared" si="8"/>
        <v>15.399999999999991</v>
      </c>
      <c r="L46" s="23">
        <f t="shared" si="8"/>
        <v>14.799999999999997</v>
      </c>
      <c r="M46" s="24">
        <f t="shared" si="8"/>
        <v>10.799999999999997</v>
      </c>
    </row>
    <row r="47" spans="1:15" x14ac:dyDescent="0.3">
      <c r="A47">
        <v>9</v>
      </c>
      <c r="B47" s="22">
        <f>C34-C32</f>
        <v>10.800000000000011</v>
      </c>
      <c r="C47" s="23">
        <f t="shared" ref="C47:C48" si="9">C31-C30</f>
        <v>18.300000000000011</v>
      </c>
      <c r="D47" s="23"/>
      <c r="E47" s="24">
        <f>E32-E31</f>
        <v>12.700000000000003</v>
      </c>
      <c r="F47" s="22">
        <f t="shared" si="6"/>
        <v>12.599999999999994</v>
      </c>
      <c r="G47" s="23">
        <f t="shared" si="6"/>
        <v>11.099999999999994</v>
      </c>
      <c r="H47" s="23">
        <f t="shared" si="6"/>
        <v>13.199999999999989</v>
      </c>
      <c r="I47" s="24"/>
      <c r="J47" s="22">
        <f t="shared" si="8"/>
        <v>6.0999999999999943</v>
      </c>
      <c r="K47" s="23">
        <f t="shared" si="8"/>
        <v>11.600000000000009</v>
      </c>
      <c r="L47" s="23">
        <f t="shared" si="8"/>
        <v>11.700000000000003</v>
      </c>
      <c r="M47" s="24">
        <f t="shared" si="8"/>
        <v>11.099999999999994</v>
      </c>
      <c r="O47" t="s">
        <v>24</v>
      </c>
    </row>
    <row r="48" spans="1:15" x14ac:dyDescent="0.3">
      <c r="A48">
        <v>10</v>
      </c>
      <c r="B48" s="22"/>
      <c r="C48" s="23">
        <f t="shared" si="9"/>
        <v>13.099999999999994</v>
      </c>
      <c r="D48" s="23"/>
      <c r="E48" s="24"/>
      <c r="F48" s="22"/>
      <c r="G48" s="23">
        <f t="shared" ref="G48:H48" si="10">G32-G31</f>
        <v>8.3999999999999915</v>
      </c>
      <c r="H48" s="23">
        <f t="shared" si="10"/>
        <v>11.700000000000017</v>
      </c>
      <c r="I48" s="24"/>
      <c r="J48" s="22"/>
      <c r="K48" s="23"/>
      <c r="L48" s="23">
        <f t="shared" ref="L48" si="11">L32-L31</f>
        <v>13.300000000000011</v>
      </c>
      <c r="M48" s="24"/>
      <c r="O48" t="s">
        <v>25</v>
      </c>
    </row>
    <row r="49" spans="1:15" x14ac:dyDescent="0.3">
      <c r="A49" s="16" t="s">
        <v>19</v>
      </c>
      <c r="B49" s="26">
        <f>SUM(B39:B48)</f>
        <v>125.60000000000001</v>
      </c>
      <c r="C49" s="3">
        <f t="shared" ref="C49" si="12">SUM(C39:C48)</f>
        <v>139.5</v>
      </c>
      <c r="D49" s="3">
        <f t="shared" ref="D49" si="13">SUM(D39:D48)</f>
        <v>113.1</v>
      </c>
      <c r="E49" s="27">
        <f t="shared" ref="E49" si="14">SUM(E39:E48)</f>
        <v>124.10000000000001</v>
      </c>
      <c r="F49" s="26">
        <f t="shared" ref="F49" si="15">SUM(F39:F48)</f>
        <v>121.1</v>
      </c>
      <c r="G49" s="3">
        <f t="shared" ref="G49" si="16">SUM(G39:G48)</f>
        <v>132.69999999999999</v>
      </c>
      <c r="H49" s="3">
        <f t="shared" ref="H49" si="17">SUM(H39:H48)</f>
        <v>133.80000000000001</v>
      </c>
      <c r="I49" s="27">
        <f t="shared" ref="I49" si="18">SUM(I39:I48)</f>
        <v>93.7</v>
      </c>
      <c r="J49" s="26">
        <f t="shared" ref="J49" si="19">SUM(J39:J48)</f>
        <v>124.6</v>
      </c>
      <c r="K49" s="3">
        <f t="shared" ref="K49" si="20">SUM(K39:K48)</f>
        <v>120.2</v>
      </c>
      <c r="L49" s="3">
        <f t="shared" ref="L49" si="21">SUM(L39:L48)</f>
        <v>138.80000000000001</v>
      </c>
      <c r="M49" s="27">
        <f t="shared" ref="M49" si="22">SUM(M39:M48)</f>
        <v>117.6</v>
      </c>
      <c r="O49" t="s">
        <v>26</v>
      </c>
    </row>
    <row r="50" spans="1:15" ht="15" thickBot="1" x14ac:dyDescent="0.35">
      <c r="A50" s="16" t="s">
        <v>22</v>
      </c>
      <c r="B50" s="28">
        <f>B49/9</f>
        <v>13.955555555555556</v>
      </c>
      <c r="C50" s="29">
        <f>C49/10</f>
        <v>13.95</v>
      </c>
      <c r="D50" s="29">
        <f>D49/8</f>
        <v>14.137499999999999</v>
      </c>
      <c r="E50" s="30">
        <f t="shared" ref="E50:M50" si="23">E49/9</f>
        <v>13.78888888888889</v>
      </c>
      <c r="F50" s="28">
        <f t="shared" si="23"/>
        <v>13.455555555555556</v>
      </c>
      <c r="G50" s="29">
        <f>G49/10</f>
        <v>13.27</v>
      </c>
      <c r="H50" s="29">
        <f>H49/10</f>
        <v>13.38</v>
      </c>
      <c r="I50" s="30">
        <f>I49/7</f>
        <v>13.385714285714286</v>
      </c>
      <c r="J50" s="28">
        <f t="shared" si="23"/>
        <v>13.844444444444443</v>
      </c>
      <c r="K50" s="29">
        <f t="shared" si="23"/>
        <v>13.355555555555556</v>
      </c>
      <c r="L50" s="29">
        <f>L49/10</f>
        <v>13.88</v>
      </c>
      <c r="M50" s="30">
        <f t="shared" si="23"/>
        <v>13.066666666666666</v>
      </c>
    </row>
    <row r="52" spans="1:15" x14ac:dyDescent="0.3">
      <c r="C52" s="32" t="s">
        <v>22</v>
      </c>
      <c r="D52" s="33">
        <f>AVERAGE(B50:E50)</f>
        <v>13.957986111111111</v>
      </c>
      <c r="E52" s="32"/>
      <c r="F52" s="32"/>
      <c r="G52" s="32" t="s">
        <v>22</v>
      </c>
      <c r="H52" s="33">
        <f>AVERAGE(F50:I50)</f>
        <v>13.37281746031746</v>
      </c>
      <c r="I52" s="32"/>
      <c r="J52" s="32"/>
      <c r="K52" s="32" t="s">
        <v>22</v>
      </c>
      <c r="L52" s="33">
        <f>AVERAGE(J50:M50)</f>
        <v>13.536666666666665</v>
      </c>
    </row>
    <row r="53" spans="1:15" x14ac:dyDescent="0.3">
      <c r="D53" s="5">
        <f>STDEV(B50:E50)</f>
        <v>0.14246495760744243</v>
      </c>
      <c r="E53" s="5"/>
      <c r="F53" s="5"/>
      <c r="G53" s="5"/>
      <c r="H53" s="5">
        <f>STDEV(F50:I50)</f>
        <v>7.6670158322014348E-2</v>
      </c>
      <c r="I53" s="5"/>
      <c r="J53" s="5"/>
      <c r="K53" s="5"/>
      <c r="L53" s="5">
        <f>STDEV(J50:M50)</f>
        <v>0.39425295299655272</v>
      </c>
    </row>
    <row r="54" spans="1:15" ht="15" thickBot="1" x14ac:dyDescent="0.35">
      <c r="A54" s="15" t="s">
        <v>23</v>
      </c>
      <c r="B54" s="38">
        <f>130-B35</f>
        <v>87</v>
      </c>
      <c r="C54" s="38">
        <f t="shared" ref="C54:M54" si="24">130-C35</f>
        <v>92</v>
      </c>
      <c r="D54" s="38">
        <f t="shared" si="24"/>
        <v>95.6</v>
      </c>
      <c r="E54" s="38">
        <f t="shared" si="24"/>
        <v>99.6</v>
      </c>
      <c r="F54" s="38">
        <f t="shared" si="24"/>
        <v>95.5</v>
      </c>
      <c r="G54" s="38">
        <f t="shared" si="24"/>
        <v>96.9</v>
      </c>
      <c r="H54" s="38">
        <f t="shared" si="24"/>
        <v>77</v>
      </c>
      <c r="I54" s="38">
        <f t="shared" si="24"/>
        <v>66.099999999999994</v>
      </c>
      <c r="J54" s="38">
        <f t="shared" si="24"/>
        <v>93.9</v>
      </c>
      <c r="K54" s="38">
        <f t="shared" si="24"/>
        <v>98.4</v>
      </c>
      <c r="L54" s="38">
        <f>130-L35</f>
        <v>110.4</v>
      </c>
      <c r="M54" s="38">
        <f t="shared" si="24"/>
        <v>83.6</v>
      </c>
    </row>
    <row r="55" spans="1:15" x14ac:dyDescent="0.3">
      <c r="A55" s="36" t="s">
        <v>27</v>
      </c>
      <c r="B55" s="20">
        <f>C7</f>
        <v>39.299999999999997</v>
      </c>
      <c r="C55" s="21">
        <v>39.299999999999997</v>
      </c>
      <c r="D55" s="21">
        <v>40</v>
      </c>
      <c r="E55" s="31">
        <v>39.299999999999997</v>
      </c>
      <c r="F55" s="20">
        <v>38.4</v>
      </c>
      <c r="G55" s="21">
        <v>40.6</v>
      </c>
      <c r="H55" s="21">
        <v>39.200000000000003</v>
      </c>
      <c r="I55" s="31">
        <v>39.200000000000003</v>
      </c>
      <c r="J55" s="20">
        <v>38.1</v>
      </c>
      <c r="K55" s="21">
        <v>39.200000000000003</v>
      </c>
      <c r="L55" s="21">
        <v>39.299999999999997</v>
      </c>
      <c r="M55" s="31">
        <v>39.4</v>
      </c>
    </row>
    <row r="56" spans="1:15" x14ac:dyDescent="0.3">
      <c r="A56" s="36" t="s">
        <v>28</v>
      </c>
      <c r="B56" s="26">
        <f>B49</f>
        <v>125.60000000000001</v>
      </c>
      <c r="C56" s="3">
        <f t="shared" ref="C56:L56" si="25">C49</f>
        <v>139.5</v>
      </c>
      <c r="D56" s="3">
        <f t="shared" si="25"/>
        <v>113.1</v>
      </c>
      <c r="E56" s="27">
        <f t="shared" si="25"/>
        <v>124.10000000000001</v>
      </c>
      <c r="F56" s="26">
        <f t="shared" si="25"/>
        <v>121.1</v>
      </c>
      <c r="G56" s="3">
        <f t="shared" si="25"/>
        <v>132.69999999999999</v>
      </c>
      <c r="H56" s="3">
        <f t="shared" si="25"/>
        <v>133.80000000000001</v>
      </c>
      <c r="I56" s="27">
        <f t="shared" si="25"/>
        <v>93.7</v>
      </c>
      <c r="J56" s="26">
        <f t="shared" si="25"/>
        <v>124.6</v>
      </c>
      <c r="K56" s="3">
        <f t="shared" si="25"/>
        <v>120.2</v>
      </c>
      <c r="L56" s="3">
        <f t="shared" si="25"/>
        <v>138.80000000000001</v>
      </c>
      <c r="M56" s="27">
        <f>M49</f>
        <v>117.6</v>
      </c>
    </row>
    <row r="57" spans="1:15" x14ac:dyDescent="0.3">
      <c r="A57" s="36" t="s">
        <v>29</v>
      </c>
      <c r="B57" s="39">
        <f>B54/(B56-B55)</f>
        <v>1.00811123986095</v>
      </c>
      <c r="C57" s="19">
        <f t="shared" ref="C57:M57" si="26">C54/(C56-C55)</f>
        <v>0.91816367265469057</v>
      </c>
      <c r="D57" s="19">
        <f t="shared" si="26"/>
        <v>1.3077975376196991</v>
      </c>
      <c r="E57" s="40">
        <f t="shared" si="26"/>
        <v>1.1745283018867922</v>
      </c>
      <c r="F57" s="39">
        <f t="shared" si="26"/>
        <v>1.1547762998790811</v>
      </c>
      <c r="G57" s="19">
        <f t="shared" si="26"/>
        <v>1.0521172638436482</v>
      </c>
      <c r="H57" s="19">
        <f t="shared" si="26"/>
        <v>0.81395348837209291</v>
      </c>
      <c r="I57" s="40">
        <f t="shared" si="26"/>
        <v>1.2128440366972475</v>
      </c>
      <c r="J57" s="39">
        <f t="shared" si="26"/>
        <v>1.0855491329479769</v>
      </c>
      <c r="K57" s="19">
        <f t="shared" si="26"/>
        <v>1.2148148148148148</v>
      </c>
      <c r="L57" s="19">
        <f t="shared" si="26"/>
        <v>1.1095477386934673</v>
      </c>
      <c r="M57" s="40">
        <f t="shared" si="26"/>
        <v>1.0690537084398979</v>
      </c>
      <c r="N57" s="18"/>
      <c r="O57" s="5"/>
    </row>
    <row r="58" spans="1:15" x14ac:dyDescent="0.3">
      <c r="A58" s="36" t="s">
        <v>31</v>
      </c>
      <c r="B58" s="39">
        <v>3.9299999999999997</v>
      </c>
      <c r="C58" s="19">
        <v>3.9299999999999997</v>
      </c>
      <c r="D58" s="19">
        <v>4</v>
      </c>
      <c r="E58" s="40">
        <v>3.9299999999999997</v>
      </c>
      <c r="F58" s="39">
        <v>3.84</v>
      </c>
      <c r="G58" s="19">
        <v>4.0600000000000005</v>
      </c>
      <c r="H58" s="19">
        <v>3.9200000000000004</v>
      </c>
      <c r="I58" s="40">
        <v>3.9200000000000004</v>
      </c>
      <c r="J58" s="39">
        <v>3.81</v>
      </c>
      <c r="K58" s="19">
        <v>3.9200000000000004</v>
      </c>
      <c r="L58" s="19">
        <v>3.9299999999999997</v>
      </c>
      <c r="M58" s="40">
        <v>3.94</v>
      </c>
    </row>
    <row r="59" spans="1:15" x14ac:dyDescent="0.3">
      <c r="A59" s="36" t="s">
        <v>32</v>
      </c>
      <c r="B59" s="39">
        <f>B50</f>
        <v>13.955555555555556</v>
      </c>
      <c r="C59" s="19">
        <f t="shared" ref="C59:M59" si="27">C50</f>
        <v>13.95</v>
      </c>
      <c r="D59" s="19">
        <f t="shared" si="27"/>
        <v>14.137499999999999</v>
      </c>
      <c r="E59" s="40">
        <f t="shared" si="27"/>
        <v>13.78888888888889</v>
      </c>
      <c r="F59" s="39">
        <f t="shared" si="27"/>
        <v>13.455555555555556</v>
      </c>
      <c r="G59" s="19">
        <f t="shared" si="27"/>
        <v>13.27</v>
      </c>
      <c r="H59" s="19">
        <f t="shared" si="27"/>
        <v>13.38</v>
      </c>
      <c r="I59" s="40">
        <f t="shared" si="27"/>
        <v>13.385714285714286</v>
      </c>
      <c r="J59" s="39">
        <f t="shared" si="27"/>
        <v>13.844444444444443</v>
      </c>
      <c r="K59" s="19">
        <f t="shared" si="27"/>
        <v>13.355555555555556</v>
      </c>
      <c r="L59" s="19">
        <f t="shared" si="27"/>
        <v>13.88</v>
      </c>
      <c r="M59" s="40">
        <f t="shared" si="27"/>
        <v>13.066666666666666</v>
      </c>
    </row>
    <row r="60" spans="1:15" x14ac:dyDescent="0.3">
      <c r="A60" s="36" t="s">
        <v>30</v>
      </c>
      <c r="B60" s="39">
        <f>(LN(B59)-LN(B58))/41*100</f>
        <v>3.0908250019919734</v>
      </c>
      <c r="C60" s="19">
        <f t="shared" ref="C60:M60" si="28">(LN(C59)-LN(C58))/41*100</f>
        <v>3.0898538594785481</v>
      </c>
      <c r="D60" s="19">
        <f t="shared" si="28"/>
        <v>3.0793572690788982</v>
      </c>
      <c r="E60" s="40">
        <f t="shared" si="28"/>
        <v>3.061521192666274</v>
      </c>
      <c r="F60" s="39">
        <f t="shared" si="28"/>
        <v>3.0583407478614433</v>
      </c>
      <c r="G60" s="19">
        <f t="shared" si="28"/>
        <v>2.8885923773914022</v>
      </c>
      <c r="H60" s="19">
        <f t="shared" si="28"/>
        <v>2.9943156119456371</v>
      </c>
      <c r="I60" s="40">
        <f t="shared" si="28"/>
        <v>2.9953570399675411</v>
      </c>
      <c r="J60" s="39">
        <f t="shared" si="28"/>
        <v>3.1469630240939606</v>
      </c>
      <c r="K60" s="19">
        <f t="shared" si="28"/>
        <v>2.9898555877134552</v>
      </c>
      <c r="L60" s="19">
        <f t="shared" si="28"/>
        <v>3.07758421755485</v>
      </c>
      <c r="M60" s="40">
        <f t="shared" si="28"/>
        <v>2.9241066702889382</v>
      </c>
    </row>
    <row r="61" spans="1:15" x14ac:dyDescent="0.3">
      <c r="A61" s="37" t="s">
        <v>33</v>
      </c>
      <c r="B61" s="41">
        <f>STDEV(B39:B48)</f>
        <v>2.8940072179899219</v>
      </c>
      <c r="C61" s="42">
        <f t="shared" ref="C61:M61" si="29">STDEV(C39:C48)</f>
        <v>3.0383657888191631</v>
      </c>
      <c r="D61" s="42">
        <f t="shared" si="29"/>
        <v>2.2012577573482139</v>
      </c>
      <c r="E61" s="43">
        <f t="shared" si="29"/>
        <v>2.1333333333333337</v>
      </c>
      <c r="F61" s="41">
        <f t="shared" si="29"/>
        <v>2.5249312421881394</v>
      </c>
      <c r="G61" s="42">
        <f t="shared" si="29"/>
        <v>2.4774763144960463</v>
      </c>
      <c r="H61" s="42">
        <f t="shared" si="29"/>
        <v>2.8553264067158612</v>
      </c>
      <c r="I61" s="43">
        <f t="shared" si="29"/>
        <v>2.6441309671475337</v>
      </c>
      <c r="J61" s="41">
        <f t="shared" si="29"/>
        <v>6.0299484058968398</v>
      </c>
      <c r="K61" s="42">
        <f t="shared" si="29"/>
        <v>2.4668355798021375</v>
      </c>
      <c r="L61" s="42">
        <f t="shared" si="29"/>
        <v>3.9273400667627421</v>
      </c>
      <c r="M61" s="43">
        <f t="shared" si="29"/>
        <v>4.099695110614932</v>
      </c>
    </row>
    <row r="62" spans="1:15" ht="15" thickBot="1" x14ac:dyDescent="0.35">
      <c r="A62" s="37" t="s">
        <v>34</v>
      </c>
      <c r="B62" s="44">
        <f>B61/B59*100</f>
        <v>20.737312867762178</v>
      </c>
      <c r="C62" s="45">
        <f t="shared" ref="C62:M62" si="30">C61/C59*100</f>
        <v>21.78039991985063</v>
      </c>
      <c r="D62" s="45">
        <f t="shared" si="30"/>
        <v>15.570346647909561</v>
      </c>
      <c r="E62" s="46">
        <f t="shared" si="30"/>
        <v>15.471394037066885</v>
      </c>
      <c r="F62" s="44">
        <f t="shared" si="30"/>
        <v>18.764972072413919</v>
      </c>
      <c r="G62" s="45">
        <f t="shared" si="30"/>
        <v>18.669753688741871</v>
      </c>
      <c r="H62" s="45">
        <f t="shared" si="30"/>
        <v>21.340257150342758</v>
      </c>
      <c r="I62" s="46">
        <f t="shared" si="30"/>
        <v>19.753379690536537</v>
      </c>
      <c r="J62" s="44">
        <f t="shared" si="30"/>
        <v>43.555004536975574</v>
      </c>
      <c r="K62" s="45">
        <f t="shared" si="30"/>
        <v>18.470482710664925</v>
      </c>
      <c r="L62" s="45">
        <f t="shared" si="30"/>
        <v>28.294957253333873</v>
      </c>
      <c r="M62" s="46">
        <f t="shared" si="30"/>
        <v>31.37521768327754</v>
      </c>
    </row>
    <row r="63" spans="1:15" x14ac:dyDescent="0.3">
      <c r="A63" s="37" t="s">
        <v>35</v>
      </c>
      <c r="B63">
        <f>9/10*100</f>
        <v>90</v>
      </c>
      <c r="C63">
        <f t="shared" ref="C63:L63" si="31">10/10*100</f>
        <v>100</v>
      </c>
      <c r="D63">
        <f>8/10*100</f>
        <v>80</v>
      </c>
      <c r="E63">
        <f>9/10*100</f>
        <v>90</v>
      </c>
      <c r="F63">
        <f>9/10*100</f>
        <v>90</v>
      </c>
      <c r="G63">
        <f t="shared" si="31"/>
        <v>100</v>
      </c>
      <c r="H63">
        <f t="shared" si="31"/>
        <v>100</v>
      </c>
      <c r="I63">
        <f>7/10*100</f>
        <v>70</v>
      </c>
      <c r="J63">
        <f>9/10*100</f>
        <v>90</v>
      </c>
      <c r="K63">
        <f>9/10*100</f>
        <v>90</v>
      </c>
      <c r="L63">
        <f t="shared" si="31"/>
        <v>100</v>
      </c>
      <c r="M63">
        <f>9/10*100</f>
        <v>90</v>
      </c>
    </row>
    <row r="64" spans="1:15" x14ac:dyDescent="0.3">
      <c r="A64" s="37" t="s">
        <v>35</v>
      </c>
      <c r="B64" s="49">
        <f>AVERAGE(B63:E63)</f>
        <v>90</v>
      </c>
      <c r="C64" s="49"/>
      <c r="D64" s="49"/>
      <c r="E64" s="49"/>
      <c r="F64" s="49">
        <f t="shared" ref="F64" si="32">AVERAGE(F63:I63)</f>
        <v>90</v>
      </c>
      <c r="G64" s="49"/>
      <c r="H64" s="49"/>
      <c r="I64" s="49"/>
      <c r="J64" s="49">
        <f t="shared" ref="J64" si="33">AVERAGE(J63:M63)</f>
        <v>92.5</v>
      </c>
      <c r="K64" s="49"/>
      <c r="L64" s="49"/>
      <c r="M64" s="49"/>
    </row>
    <row r="65" spans="1:13" x14ac:dyDescent="0.3">
      <c r="A65" s="47"/>
      <c r="B65" s="51">
        <f>STDEV(B63:E63)</f>
        <v>8.1649658092772608</v>
      </c>
      <c r="C65" s="51"/>
      <c r="D65" s="51"/>
      <c r="E65" s="51"/>
      <c r="F65" s="51">
        <f t="shared" ref="F65" si="34">STDEV(F63:I63)</f>
        <v>14.142135623730951</v>
      </c>
      <c r="G65" s="51"/>
      <c r="H65" s="51"/>
      <c r="I65" s="51"/>
      <c r="J65" s="51">
        <f t="shared" ref="J65" si="35">STDEV(J63:M63)</f>
        <v>5</v>
      </c>
      <c r="K65" s="51"/>
      <c r="L65" s="51"/>
      <c r="M65" s="51"/>
    </row>
    <row r="66" spans="1:13" x14ac:dyDescent="0.3">
      <c r="A66" t="str">
        <f>A57</f>
        <v>FCR</v>
      </c>
      <c r="B66" s="48">
        <f>AVERAGE(B57:E57)</f>
        <v>1.1021501880055331</v>
      </c>
      <c r="C66" s="49"/>
      <c r="D66" s="49"/>
      <c r="E66" s="49"/>
      <c r="F66" s="48">
        <f>AVERAGE(F57:I57)</f>
        <v>1.0584227721980175</v>
      </c>
      <c r="G66" s="49"/>
      <c r="H66" s="49"/>
      <c r="I66" s="49"/>
      <c r="J66" s="48">
        <f>AVERAGE(J57:M57)</f>
        <v>1.1197413487240393</v>
      </c>
      <c r="K66" s="49"/>
      <c r="L66" s="49"/>
      <c r="M66" s="49"/>
    </row>
    <row r="67" spans="1:13" x14ac:dyDescent="0.3">
      <c r="B67" s="48">
        <f>STDEV(B57:E57)</f>
        <v>0.17342028463766268</v>
      </c>
      <c r="C67" s="48"/>
      <c r="D67" s="48"/>
      <c r="E67" s="48"/>
      <c r="F67" s="48">
        <f>STDEV(F57:I57)</f>
        <v>0.17600655233645243</v>
      </c>
      <c r="G67" s="48"/>
      <c r="H67" s="48"/>
      <c r="I67" s="48"/>
      <c r="J67" s="48">
        <f>STDEV(J57:M57)</f>
        <v>6.552663106763168E-2</v>
      </c>
      <c r="K67" s="48"/>
      <c r="L67" s="48"/>
      <c r="M67" s="48"/>
    </row>
    <row r="68" spans="1:13" x14ac:dyDescent="0.3">
      <c r="A68" t="s">
        <v>30</v>
      </c>
      <c r="B68" s="48">
        <f>AVERAGE(B60:E60)</f>
        <v>3.0803893308039232</v>
      </c>
      <c r="C68" s="49"/>
      <c r="D68" s="49"/>
      <c r="E68" s="49"/>
      <c r="F68" s="48">
        <f>AVERAGE(F60:I60)</f>
        <v>2.984151444291506</v>
      </c>
      <c r="G68" s="49"/>
      <c r="H68" s="49"/>
      <c r="I68" s="49"/>
      <c r="J68" s="48">
        <f>AVERAGE(J60:M60)</f>
        <v>3.0346273749128008</v>
      </c>
      <c r="K68" s="49"/>
      <c r="L68" s="49"/>
      <c r="M68" s="49"/>
    </row>
    <row r="69" spans="1:13" x14ac:dyDescent="0.3">
      <c r="B69" s="48">
        <f>STDEV(B60:E60)</f>
        <v>1.3608236774879792E-2</v>
      </c>
      <c r="C69" s="48"/>
      <c r="D69" s="48"/>
      <c r="E69" s="48"/>
      <c r="F69" s="48">
        <f t="shared" ref="F69" si="36">STDEV(F60:I60)</f>
        <v>7.0390491094481616E-2</v>
      </c>
      <c r="G69" s="48"/>
      <c r="H69" s="48"/>
      <c r="I69" s="48"/>
      <c r="J69" s="48">
        <f>STDEV(J60:M60)</f>
        <v>9.7781947015293413E-2</v>
      </c>
      <c r="K69" s="48"/>
      <c r="L69" s="48"/>
      <c r="M69" s="48"/>
    </row>
  </sheetData>
  <mergeCells count="20">
    <mergeCell ref="C1:G4"/>
    <mergeCell ref="H6:K6"/>
    <mergeCell ref="B66:E66"/>
    <mergeCell ref="F66:I66"/>
    <mergeCell ref="J66:M66"/>
    <mergeCell ref="B67:E67"/>
    <mergeCell ref="F67:I67"/>
    <mergeCell ref="J67:M67"/>
    <mergeCell ref="B64:E64"/>
    <mergeCell ref="F64:I64"/>
    <mergeCell ref="J64:M64"/>
    <mergeCell ref="B65:E65"/>
    <mergeCell ref="F65:I65"/>
    <mergeCell ref="J65:M65"/>
    <mergeCell ref="B68:E68"/>
    <mergeCell ref="F68:I68"/>
    <mergeCell ref="J68:M68"/>
    <mergeCell ref="B69:E69"/>
    <mergeCell ref="F69:I69"/>
    <mergeCell ref="J69:M6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Cs_Sügér_takarmanyozás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2020-07-15T09:31:09Z</dcterms:created>
  <dcterms:modified xsi:type="dcterms:W3CDTF">2020-10-26T13:33:19Z</dcterms:modified>
</cp:coreProperties>
</file>